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35"/>
  </bookViews>
  <sheets>
    <sheet name="CELKOVÝ ROZPOČET" sheetId="5" r:id="rId1"/>
    <sheet name="PRIEMYSELNÝ VÝSKUM" sheetId="1" r:id="rId2"/>
    <sheet name="EXPERIMENTÁLNY VÝVOJ" sheetId="3" r:id="rId3"/>
    <sheet name="DOTÁCIA A INTENZITA POMOCI" sheetId="4" r:id="rId4"/>
    <sheet name="Vysvetlivky-zaradenie výdavkov" sheetId="2" r:id="rId5"/>
  </sheets>
  <definedNames>
    <definedName name="_xlnm._FilterDatabase" localSheetId="1" hidden="1">'PRIEMYSELNÝ VÝSKUM'!$H$10:$H$11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3" i="5" l="1"/>
  <c r="P42" i="5"/>
  <c r="P41" i="5"/>
  <c r="P40" i="5"/>
  <c r="P39" i="5"/>
  <c r="P38" i="5"/>
  <c r="P37" i="5"/>
  <c r="P36" i="5"/>
  <c r="P35" i="5"/>
  <c r="P34" i="5"/>
  <c r="P32" i="5"/>
  <c r="V29" i="5"/>
  <c r="I29" i="5"/>
  <c r="J29" i="5" s="1"/>
  <c r="U28" i="5"/>
  <c r="O28" i="5" s="1"/>
  <c r="T28" i="5"/>
  <c r="L28" i="5" s="1"/>
  <c r="I28" i="5"/>
  <c r="V27" i="5"/>
  <c r="I27" i="5"/>
  <c r="U26" i="5"/>
  <c r="O26" i="5" s="1"/>
  <c r="T26" i="5"/>
  <c r="L26" i="5"/>
  <c r="I26" i="5"/>
  <c r="V25" i="5"/>
  <c r="I25" i="5"/>
  <c r="U24" i="5"/>
  <c r="T24" i="5"/>
  <c r="O24" i="5"/>
  <c r="L24" i="5"/>
  <c r="I24" i="5"/>
  <c r="P24" i="5" s="1"/>
  <c r="V23" i="5"/>
  <c r="J23" i="5"/>
  <c r="I23" i="5"/>
  <c r="U22" i="5"/>
  <c r="O22" i="5" s="1"/>
  <c r="T22" i="5"/>
  <c r="L22" i="5" s="1"/>
  <c r="P22" i="5" s="1"/>
  <c r="J22" i="5"/>
  <c r="M22" i="5" s="1"/>
  <c r="I22" i="5"/>
  <c r="U20" i="5"/>
  <c r="O20" i="5" s="1"/>
  <c r="T20" i="5"/>
  <c r="L20" i="5" s="1"/>
  <c r="P20" i="5" s="1"/>
  <c r="J20" i="5"/>
  <c r="M20" i="5" s="1"/>
  <c r="I20" i="5"/>
  <c r="J19" i="5"/>
  <c r="I19" i="5"/>
  <c r="U18" i="5"/>
  <c r="O18" i="5" s="1"/>
  <c r="T18" i="5"/>
  <c r="L18" i="5" s="1"/>
  <c r="J18" i="5"/>
  <c r="M18" i="5" s="1"/>
  <c r="I18" i="5"/>
  <c r="J17" i="5"/>
  <c r="I17" i="5"/>
  <c r="U16" i="5"/>
  <c r="O16" i="5" s="1"/>
  <c r="T16" i="5"/>
  <c r="L16" i="5" s="1"/>
  <c r="P16" i="5" s="1"/>
  <c r="J16" i="5"/>
  <c r="M16" i="5" s="1"/>
  <c r="I16" i="5"/>
  <c r="T15" i="5"/>
  <c r="L15" i="5"/>
  <c r="J15" i="5"/>
  <c r="M15" i="5" s="1"/>
  <c r="U15" i="5" s="1"/>
  <c r="O15" i="5" s="1"/>
  <c r="P15" i="5" s="1"/>
  <c r="I15" i="5"/>
  <c r="U14" i="5"/>
  <c r="O14" i="5" s="1"/>
  <c r="P14" i="5" s="1"/>
  <c r="T14" i="5"/>
  <c r="L14" i="5"/>
  <c r="J14" i="5"/>
  <c r="M14" i="5" s="1"/>
  <c r="I14" i="5"/>
  <c r="U13" i="5"/>
  <c r="O13" i="5" s="1"/>
  <c r="P13" i="5" s="1"/>
  <c r="T13" i="5"/>
  <c r="L13" i="5"/>
  <c r="J13" i="5"/>
  <c r="M13" i="5" s="1"/>
  <c r="I13" i="5"/>
  <c r="U12" i="5"/>
  <c r="O12" i="5" s="1"/>
  <c r="T12" i="5"/>
  <c r="L12" i="5" s="1"/>
  <c r="J12" i="5"/>
  <c r="M12" i="5" s="1"/>
  <c r="I12" i="5"/>
  <c r="J11" i="5"/>
  <c r="T11" i="5" s="1"/>
  <c r="L11" i="5" s="1"/>
  <c r="I11" i="5"/>
  <c r="U10" i="5"/>
  <c r="O10" i="5" s="1"/>
  <c r="T10" i="5"/>
  <c r="S10" i="5"/>
  <c r="I10" i="5" s="1"/>
  <c r="L10" i="5"/>
  <c r="P9" i="5"/>
  <c r="P10" i="5" l="1"/>
  <c r="J10" i="5"/>
  <c r="M10" i="5" s="1"/>
  <c r="P11" i="5"/>
  <c r="P26" i="5"/>
  <c r="T29" i="5"/>
  <c r="L29" i="5" s="1"/>
  <c r="M29" i="5" s="1"/>
  <c r="P12" i="5"/>
  <c r="P18" i="5"/>
  <c r="P28" i="5"/>
  <c r="T17" i="5"/>
  <c r="L17" i="5" s="1"/>
  <c r="T23" i="5"/>
  <c r="L23" i="5" s="1"/>
  <c r="J25" i="5"/>
  <c r="M11" i="5"/>
  <c r="U11" i="5" s="1"/>
  <c r="O11" i="5" s="1"/>
  <c r="J28" i="5"/>
  <c r="M28" i="5" s="1"/>
  <c r="T19" i="5"/>
  <c r="L19" i="5" s="1"/>
  <c r="J24" i="5"/>
  <c r="M24" i="5" s="1"/>
  <c r="J26" i="5"/>
  <c r="M26" i="5" s="1"/>
  <c r="J27" i="5"/>
  <c r="U29" i="5" l="1"/>
  <c r="O29" i="5" s="1"/>
  <c r="P29" i="5"/>
  <c r="T25" i="5"/>
  <c r="L25" i="5" s="1"/>
  <c r="M25" i="5"/>
  <c r="U25" i="5" s="1"/>
  <c r="O25" i="5" s="1"/>
  <c r="P23" i="5"/>
  <c r="T27" i="5"/>
  <c r="L27" i="5" s="1"/>
  <c r="M27" i="5"/>
  <c r="U27" i="5" s="1"/>
  <c r="O27" i="5" s="1"/>
  <c r="P17" i="5"/>
  <c r="M19" i="5"/>
  <c r="U19" i="5" s="1"/>
  <c r="O19" i="5" s="1"/>
  <c r="P19" i="5" s="1"/>
  <c r="M23" i="5"/>
  <c r="U23" i="5" s="1"/>
  <c r="O23" i="5" s="1"/>
  <c r="M17" i="5"/>
  <c r="U17" i="5" s="1"/>
  <c r="O17" i="5" s="1"/>
  <c r="P27" i="5" l="1"/>
  <c r="P44" i="5" s="1"/>
  <c r="P25" i="5"/>
  <c r="K18" i="4" l="1"/>
  <c r="E27" i="4"/>
  <c r="D3" i="4"/>
  <c r="D5" i="4"/>
  <c r="D4" i="4"/>
  <c r="C2" i="3"/>
  <c r="D2" i="4"/>
  <c r="C3" i="3"/>
  <c r="C4" i="3"/>
  <c r="C5" i="3"/>
  <c r="M18" i="4"/>
  <c r="M6" i="4"/>
  <c r="N13" i="4" s="1"/>
  <c r="L19" i="4"/>
  <c r="L22" i="4"/>
  <c r="L23" i="4"/>
  <c r="L24" i="4"/>
  <c r="L25" i="4"/>
  <c r="L26" i="4"/>
  <c r="L27" i="4"/>
  <c r="L28" i="4"/>
  <c r="L18" i="4"/>
  <c r="K20" i="4"/>
  <c r="K21" i="4"/>
  <c r="L21" i="4" s="1"/>
  <c r="K22" i="4"/>
  <c r="K23" i="4"/>
  <c r="K24" i="4"/>
  <c r="K25" i="4"/>
  <c r="K26" i="4"/>
  <c r="K27" i="4"/>
  <c r="K28" i="4"/>
  <c r="K19" i="4"/>
  <c r="J20" i="4"/>
  <c r="L20" i="4" s="1"/>
  <c r="J21" i="4"/>
  <c r="J22" i="4"/>
  <c r="J23" i="4"/>
  <c r="J24" i="4"/>
  <c r="J25" i="4"/>
  <c r="J26" i="4"/>
  <c r="J27" i="4"/>
  <c r="J28" i="4"/>
  <c r="J19" i="4"/>
  <c r="J18" i="4"/>
  <c r="I20" i="4"/>
  <c r="I21" i="4"/>
  <c r="I22" i="4"/>
  <c r="I23" i="4"/>
  <c r="I24" i="4"/>
  <c r="I25" i="4"/>
  <c r="I26" i="4"/>
  <c r="I27" i="4"/>
  <c r="I28" i="4"/>
  <c r="I19" i="4"/>
  <c r="I18" i="4"/>
  <c r="H23" i="4"/>
  <c r="G18" i="4"/>
  <c r="G6" i="4"/>
  <c r="H14" i="4" s="1"/>
  <c r="E20" i="4"/>
  <c r="E21" i="4"/>
  <c r="E22" i="4"/>
  <c r="E23" i="4"/>
  <c r="E24" i="4"/>
  <c r="E25" i="4"/>
  <c r="E26" i="4"/>
  <c r="E28" i="4"/>
  <c r="E19" i="4"/>
  <c r="E18" i="4"/>
  <c r="D20" i="4"/>
  <c r="D21" i="4"/>
  <c r="D22" i="4"/>
  <c r="D23" i="4"/>
  <c r="F23" i="4" s="1"/>
  <c r="D24" i="4"/>
  <c r="D25" i="4"/>
  <c r="D26" i="4"/>
  <c r="D27" i="4"/>
  <c r="F27" i="4" s="1"/>
  <c r="D28" i="4"/>
  <c r="D19" i="4"/>
  <c r="F25" i="4"/>
  <c r="D18" i="4"/>
  <c r="C21" i="4"/>
  <c r="C22" i="4"/>
  <c r="C23" i="4"/>
  <c r="C24" i="4"/>
  <c r="C25" i="4"/>
  <c r="C26" i="4"/>
  <c r="C27" i="4"/>
  <c r="C28" i="4"/>
  <c r="C20" i="4"/>
  <c r="C19" i="4"/>
  <c r="C18" i="4"/>
  <c r="F22" i="4"/>
  <c r="F9" i="4"/>
  <c r="H9" i="4" s="1"/>
  <c r="F24" i="4"/>
  <c r="F26" i="4"/>
  <c r="L9" i="4"/>
  <c r="N9" i="4" s="1"/>
  <c r="K15" i="4"/>
  <c r="K14" i="4"/>
  <c r="K13" i="4"/>
  <c r="K11" i="4"/>
  <c r="J15" i="4"/>
  <c r="J14" i="4"/>
  <c r="J13" i="4"/>
  <c r="L13" i="4" s="1"/>
  <c r="J11" i="4"/>
  <c r="L11" i="4" s="1"/>
  <c r="I15" i="4"/>
  <c r="L15" i="4" s="1"/>
  <c r="I14" i="4"/>
  <c r="L14" i="4" s="1"/>
  <c r="I13" i="4"/>
  <c r="I11" i="4"/>
  <c r="E16" i="4"/>
  <c r="E15" i="4"/>
  <c r="E14" i="4"/>
  <c r="E13" i="4"/>
  <c r="D16" i="4"/>
  <c r="D15" i="4"/>
  <c r="D14" i="4"/>
  <c r="D13" i="4"/>
  <c r="C15" i="4"/>
  <c r="C14" i="4"/>
  <c r="C13" i="4"/>
  <c r="N25" i="4" l="1"/>
  <c r="H19" i="4"/>
  <c r="N19" i="4"/>
  <c r="N21" i="4"/>
  <c r="N26" i="4"/>
  <c r="N22" i="4"/>
  <c r="N27" i="4"/>
  <c r="N18" i="4"/>
  <c r="N23" i="4"/>
  <c r="O23" i="4" s="1"/>
  <c r="N20" i="4"/>
  <c r="N24" i="4"/>
  <c r="O24" i="4" s="1"/>
  <c r="N28" i="4"/>
  <c r="H27" i="4"/>
  <c r="O27" i="4" s="1"/>
  <c r="H20" i="4"/>
  <c r="H24" i="4"/>
  <c r="H28" i="4"/>
  <c r="H21" i="4"/>
  <c r="H25" i="4"/>
  <c r="H18" i="4"/>
  <c r="H22" i="4"/>
  <c r="O22" i="4" s="1"/>
  <c r="H26" i="4"/>
  <c r="N14" i="4"/>
  <c r="N15" i="4"/>
  <c r="N11" i="4"/>
  <c r="O25" i="4"/>
  <c r="H15" i="4"/>
  <c r="H16" i="4"/>
  <c r="H13" i="4"/>
  <c r="F28" i="4"/>
  <c r="F19" i="4"/>
  <c r="O19" i="4" s="1"/>
  <c r="F20" i="4"/>
  <c r="F21" i="4"/>
  <c r="F18" i="4"/>
  <c r="O9" i="4"/>
  <c r="F13" i="4"/>
  <c r="F14" i="4"/>
  <c r="F15" i="4"/>
  <c r="P45" i="3"/>
  <c r="P44" i="3"/>
  <c r="P43" i="3"/>
  <c r="P42" i="3"/>
  <c r="P41" i="3"/>
  <c r="P40" i="3"/>
  <c r="P39" i="3"/>
  <c r="P38" i="3"/>
  <c r="P37" i="3"/>
  <c r="P36" i="3"/>
  <c r="P34" i="3"/>
  <c r="V30" i="3"/>
  <c r="S30" i="3"/>
  <c r="I30" i="3" s="1"/>
  <c r="U29" i="3"/>
  <c r="T29" i="3"/>
  <c r="S29" i="3"/>
  <c r="O29" i="3"/>
  <c r="L29" i="3"/>
  <c r="I29" i="3"/>
  <c r="P29" i="3" s="1"/>
  <c r="V28" i="3"/>
  <c r="S28" i="3"/>
  <c r="I28" i="3" s="1"/>
  <c r="U27" i="3"/>
  <c r="T27" i="3"/>
  <c r="L27" i="3" s="1"/>
  <c r="S27" i="3"/>
  <c r="O27" i="3"/>
  <c r="J27" i="3"/>
  <c r="I27" i="3"/>
  <c r="V26" i="3"/>
  <c r="S26" i="3"/>
  <c r="I26" i="3" s="1"/>
  <c r="U25" i="3"/>
  <c r="T25" i="3"/>
  <c r="S25" i="3"/>
  <c r="I25" i="3" s="1"/>
  <c r="O25" i="3"/>
  <c r="L25" i="3"/>
  <c r="V24" i="3"/>
  <c r="S24" i="3"/>
  <c r="I24" i="3"/>
  <c r="U23" i="3"/>
  <c r="T23" i="3"/>
  <c r="L23" i="3" s="1"/>
  <c r="P23" i="3" s="1"/>
  <c r="S23" i="3"/>
  <c r="O23" i="3"/>
  <c r="J23" i="3"/>
  <c r="T24" i="3" s="1"/>
  <c r="L24" i="3" s="1"/>
  <c r="I23" i="3"/>
  <c r="U21" i="3"/>
  <c r="T21" i="3"/>
  <c r="S21" i="3"/>
  <c r="I21" i="3" s="1"/>
  <c r="O21" i="3"/>
  <c r="L21" i="3"/>
  <c r="S20" i="3"/>
  <c r="I20" i="3" s="1"/>
  <c r="U19" i="3"/>
  <c r="T19" i="3"/>
  <c r="S19" i="3"/>
  <c r="O19" i="3"/>
  <c r="L19" i="3"/>
  <c r="I19" i="3"/>
  <c r="P19" i="3" s="1"/>
  <c r="S18" i="3"/>
  <c r="J18" i="3"/>
  <c r="T18" i="3" s="1"/>
  <c r="L18" i="3" s="1"/>
  <c r="I18" i="3"/>
  <c r="U17" i="3"/>
  <c r="T17" i="3"/>
  <c r="S17" i="3"/>
  <c r="I17" i="3" s="1"/>
  <c r="O17" i="3"/>
  <c r="L17" i="3"/>
  <c r="T16" i="3"/>
  <c r="L16" i="3" s="1"/>
  <c r="S16" i="3"/>
  <c r="I16" i="3" s="1"/>
  <c r="U15" i="3"/>
  <c r="O15" i="3" s="1"/>
  <c r="K10" i="4" s="1"/>
  <c r="T15" i="3"/>
  <c r="L15" i="3" s="1"/>
  <c r="J10" i="4" s="1"/>
  <c r="S15" i="3"/>
  <c r="I15" i="3" s="1"/>
  <c r="U14" i="3"/>
  <c r="T14" i="3"/>
  <c r="L14" i="3" s="1"/>
  <c r="P14" i="3" s="1"/>
  <c r="S14" i="3"/>
  <c r="O14" i="3"/>
  <c r="J14" i="3"/>
  <c r="I14" i="3"/>
  <c r="U13" i="3"/>
  <c r="T13" i="3"/>
  <c r="S13" i="3"/>
  <c r="I13" i="3" s="1"/>
  <c r="O13" i="3"/>
  <c r="L13" i="3"/>
  <c r="S12" i="3"/>
  <c r="I12" i="3" s="1"/>
  <c r="U11" i="3"/>
  <c r="T11" i="3"/>
  <c r="S11" i="3"/>
  <c r="O11" i="3"/>
  <c r="L11" i="3"/>
  <c r="I11" i="3"/>
  <c r="P11" i="3" s="1"/>
  <c r="P10" i="3"/>
  <c r="O21" i="4" l="1"/>
  <c r="O13" i="4"/>
  <c r="O26" i="4"/>
  <c r="P46" i="3"/>
  <c r="J30" i="3"/>
  <c r="T30" i="3" s="1"/>
  <c r="L30" i="3" s="1"/>
  <c r="I16" i="4"/>
  <c r="I29" i="4"/>
  <c r="O20" i="4"/>
  <c r="O28" i="4"/>
  <c r="O14" i="4"/>
  <c r="P15" i="3"/>
  <c r="I10" i="4"/>
  <c r="L10" i="4" s="1"/>
  <c r="O15" i="4"/>
  <c r="P21" i="3"/>
  <c r="J21" i="3"/>
  <c r="M21" i="3" s="1"/>
  <c r="P16" i="3"/>
  <c r="J16" i="3"/>
  <c r="M16" i="3" s="1"/>
  <c r="U16" i="3" s="1"/>
  <c r="O16" i="3" s="1"/>
  <c r="P18" i="3"/>
  <c r="J20" i="3"/>
  <c r="J26" i="3"/>
  <c r="J28" i="3"/>
  <c r="P13" i="3"/>
  <c r="J13" i="3"/>
  <c r="M13" i="3" s="1"/>
  <c r="M14" i="3"/>
  <c r="P25" i="3"/>
  <c r="J25" i="3"/>
  <c r="M25" i="3" s="1"/>
  <c r="J12" i="3"/>
  <c r="P27" i="3"/>
  <c r="M27" i="3"/>
  <c r="P17" i="3"/>
  <c r="J17" i="3"/>
  <c r="M17" i="3" s="1"/>
  <c r="J11" i="3"/>
  <c r="M11" i="3" s="1"/>
  <c r="J15" i="3"/>
  <c r="M15" i="3" s="1"/>
  <c r="J19" i="3"/>
  <c r="M19" i="3" s="1"/>
  <c r="J24" i="3"/>
  <c r="M24" i="3" s="1"/>
  <c r="U24" i="3" s="1"/>
  <c r="O24" i="3" s="1"/>
  <c r="P24" i="3" s="1"/>
  <c r="J29" i="3"/>
  <c r="M29" i="3" s="1"/>
  <c r="M18" i="3"/>
  <c r="U18" i="3" s="1"/>
  <c r="O18" i="3" s="1"/>
  <c r="M23" i="3"/>
  <c r="P45" i="1"/>
  <c r="O29" i="1"/>
  <c r="O27" i="1"/>
  <c r="L27" i="1"/>
  <c r="L28" i="1"/>
  <c r="L29" i="1"/>
  <c r="I27" i="1"/>
  <c r="I28" i="1"/>
  <c r="I29" i="1"/>
  <c r="P37" i="1"/>
  <c r="P38" i="1"/>
  <c r="P39" i="1"/>
  <c r="P40" i="1"/>
  <c r="P41" i="1"/>
  <c r="P42" i="1"/>
  <c r="P43" i="1"/>
  <c r="P44" i="1"/>
  <c r="P36" i="1"/>
  <c r="P34" i="1"/>
  <c r="J16" i="4" l="1"/>
  <c r="L16" i="4" s="1"/>
  <c r="N16" i="4" s="1"/>
  <c r="M30" i="3"/>
  <c r="U30" i="3" s="1"/>
  <c r="O30" i="3" s="1"/>
  <c r="K16" i="4" s="1"/>
  <c r="N10" i="4"/>
  <c r="P46" i="1"/>
  <c r="T26" i="3"/>
  <c r="L26" i="3" s="1"/>
  <c r="M26" i="3" s="1"/>
  <c r="U26" i="3" s="1"/>
  <c r="O26" i="3" s="1"/>
  <c r="P30" i="3"/>
  <c r="T28" i="3"/>
  <c r="L28" i="3" s="1"/>
  <c r="M28" i="3"/>
  <c r="U28" i="3" s="1"/>
  <c r="O28" i="3" s="1"/>
  <c r="T12" i="3"/>
  <c r="L12" i="3" s="1"/>
  <c r="T20" i="3"/>
  <c r="L20" i="3" s="1"/>
  <c r="M20" i="3"/>
  <c r="U20" i="3" s="1"/>
  <c r="O20" i="3" s="1"/>
  <c r="U27" i="1"/>
  <c r="U25" i="1"/>
  <c r="O25" i="1" s="1"/>
  <c r="U23" i="1"/>
  <c r="O23" i="1" s="1"/>
  <c r="U21" i="1"/>
  <c r="U19" i="1"/>
  <c r="U17" i="1"/>
  <c r="U14" i="1"/>
  <c r="U15" i="1"/>
  <c r="U13" i="1"/>
  <c r="U11" i="1"/>
  <c r="U29" i="1"/>
  <c r="T29" i="1"/>
  <c r="V30" i="1"/>
  <c r="S30" i="1"/>
  <c r="S29" i="1"/>
  <c r="J29" i="1" s="1"/>
  <c r="V28" i="1"/>
  <c r="V26" i="1"/>
  <c r="V24" i="1"/>
  <c r="I17" i="4" l="1"/>
  <c r="P12" i="3"/>
  <c r="P20" i="3"/>
  <c r="P28" i="3"/>
  <c r="M12" i="3"/>
  <c r="U12" i="3" s="1"/>
  <c r="O12" i="3" s="1"/>
  <c r="P26" i="3"/>
  <c r="I30" i="1"/>
  <c r="M29" i="1"/>
  <c r="P29" i="1"/>
  <c r="T25" i="1"/>
  <c r="L25" i="1" s="1"/>
  <c r="T27" i="1"/>
  <c r="T23" i="1"/>
  <c r="L23" i="1" s="1"/>
  <c r="S24" i="1"/>
  <c r="S25" i="1"/>
  <c r="I25" i="1" s="1"/>
  <c r="S26" i="1"/>
  <c r="I26" i="1" s="1"/>
  <c r="S27" i="1"/>
  <c r="S28" i="1"/>
  <c r="S23" i="1"/>
  <c r="I23" i="1" s="1"/>
  <c r="T21" i="1"/>
  <c r="L21" i="1" s="1"/>
  <c r="T19" i="1"/>
  <c r="L19" i="1" s="1"/>
  <c r="S19" i="1"/>
  <c r="I19" i="1" s="1"/>
  <c r="J19" i="1" s="1"/>
  <c r="S20" i="1"/>
  <c r="I20" i="1" s="1"/>
  <c r="J20" i="1" s="1"/>
  <c r="T20" i="1" s="1"/>
  <c r="S21" i="1"/>
  <c r="I21" i="1" s="1"/>
  <c r="S18" i="1"/>
  <c r="I18" i="1" s="1"/>
  <c r="J18" i="1" s="1"/>
  <c r="T18" i="1" s="1"/>
  <c r="L18" i="1" s="1"/>
  <c r="T16" i="1"/>
  <c r="L16" i="1" s="1"/>
  <c r="D11" i="4" s="1"/>
  <c r="T17" i="1"/>
  <c r="L17" i="1" s="1"/>
  <c r="S16" i="1"/>
  <c r="I16" i="1" s="1"/>
  <c r="C11" i="4" s="1"/>
  <c r="S17" i="1"/>
  <c r="I17" i="1" s="1"/>
  <c r="T14" i="1"/>
  <c r="L14" i="1" s="1"/>
  <c r="T15" i="1"/>
  <c r="L15" i="1" s="1"/>
  <c r="D10" i="4" s="1"/>
  <c r="T13" i="1"/>
  <c r="L13" i="1" s="1"/>
  <c r="S14" i="1"/>
  <c r="I14" i="1" s="1"/>
  <c r="J14" i="1" s="1"/>
  <c r="S15" i="1"/>
  <c r="I15" i="1" s="1"/>
  <c r="S13" i="1"/>
  <c r="I13" i="1" s="1"/>
  <c r="J13" i="1" s="1"/>
  <c r="S12" i="1"/>
  <c r="I12" i="1" s="1"/>
  <c r="J12" i="1" s="1"/>
  <c r="T12" i="1" s="1"/>
  <c r="L12" i="1" s="1"/>
  <c r="M12" i="1" s="1"/>
  <c r="U12" i="1" s="1"/>
  <c r="O12" i="1" s="1"/>
  <c r="P12" i="1" s="1"/>
  <c r="T11" i="1"/>
  <c r="L11" i="1" s="1"/>
  <c r="S11" i="1"/>
  <c r="I11" i="1" s="1"/>
  <c r="P10" i="1"/>
  <c r="J15" i="1" l="1"/>
  <c r="M15" i="1" s="1"/>
  <c r="O15" i="1" s="1"/>
  <c r="C10" i="4"/>
  <c r="J30" i="1"/>
  <c r="T30" i="1" s="1"/>
  <c r="C16" i="4"/>
  <c r="F16" i="4" s="1"/>
  <c r="P31" i="3"/>
  <c r="P47" i="3"/>
  <c r="L30" i="1"/>
  <c r="M30" i="1" s="1"/>
  <c r="U30" i="1" s="1"/>
  <c r="O30" i="1" s="1"/>
  <c r="P30" i="1" s="1"/>
  <c r="I24" i="1"/>
  <c r="J24" i="1" s="1"/>
  <c r="J21" i="1"/>
  <c r="M21" i="1" s="1"/>
  <c r="O21" i="1" s="1"/>
  <c r="P21" i="1" s="1"/>
  <c r="J26" i="1"/>
  <c r="T26" i="1" s="1"/>
  <c r="J25" i="1"/>
  <c r="M25" i="1" s="1"/>
  <c r="P25" i="1" s="1"/>
  <c r="J27" i="1"/>
  <c r="M27" i="1" s="1"/>
  <c r="P27" i="1" s="1"/>
  <c r="J28" i="1"/>
  <c r="T28" i="1" s="1"/>
  <c r="J23" i="1"/>
  <c r="T24" i="1" s="1"/>
  <c r="L24" i="1" s="1"/>
  <c r="M14" i="1"/>
  <c r="O14" i="1" s="1"/>
  <c r="P14" i="1" s="1"/>
  <c r="J11" i="1"/>
  <c r="M11" i="1" s="1"/>
  <c r="O11" i="1" s="1"/>
  <c r="P11" i="1" s="1"/>
  <c r="M13" i="1"/>
  <c r="O13" i="1" s="1"/>
  <c r="P13" i="1" s="1"/>
  <c r="L20" i="1"/>
  <c r="M20" i="1" s="1"/>
  <c r="M19" i="1"/>
  <c r="O19" i="1" s="1"/>
  <c r="P19" i="1" s="1"/>
  <c r="M18" i="1"/>
  <c r="U18" i="1" s="1"/>
  <c r="O18" i="1" s="1"/>
  <c r="P18" i="1" s="1"/>
  <c r="J17" i="1"/>
  <c r="M17" i="1" s="1"/>
  <c r="O17" i="1" s="1"/>
  <c r="P17" i="1" s="1"/>
  <c r="J16" i="1"/>
  <c r="M16" i="1" s="1"/>
  <c r="U16" i="1" s="1"/>
  <c r="O16" i="1" s="1"/>
  <c r="P15" i="1" l="1"/>
  <c r="P31" i="1" s="1"/>
  <c r="E10" i="4"/>
  <c r="F10" i="4"/>
  <c r="P16" i="1"/>
  <c r="E11" i="4"/>
  <c r="F11" i="4" s="1"/>
  <c r="O16" i="4"/>
  <c r="L26" i="1"/>
  <c r="M26" i="1" s="1"/>
  <c r="U26" i="1" s="1"/>
  <c r="O26" i="1" s="1"/>
  <c r="P26" i="1" s="1"/>
  <c r="M28" i="1"/>
  <c r="M24" i="1"/>
  <c r="U24" i="1" s="1"/>
  <c r="O24" i="1" s="1"/>
  <c r="P24" i="1" s="1"/>
  <c r="M23" i="1"/>
  <c r="P23" i="1" s="1"/>
  <c r="U28" i="1"/>
  <c r="O28" i="1" s="1"/>
  <c r="P28" i="1" s="1"/>
  <c r="U20" i="1"/>
  <c r="O20" i="1" s="1"/>
  <c r="P20" i="1" s="1"/>
  <c r="H11" i="4" l="1"/>
  <c r="O11" i="4" s="1"/>
  <c r="H10" i="4"/>
  <c r="O10" i="4" s="1"/>
  <c r="P47" i="1"/>
  <c r="C29" i="4"/>
  <c r="C17" i="4" l="1"/>
  <c r="O17" i="4"/>
  <c r="O18" i="4"/>
  <c r="O29" i="4" s="1"/>
  <c r="O30" i="4" l="1"/>
</calcChain>
</file>

<file path=xl/comments1.xml><?xml version="1.0" encoding="utf-8"?>
<comments xmlns="http://schemas.openxmlformats.org/spreadsheetml/2006/main">
  <authors>
    <author>Motlova Lucia</author>
  </authors>
  <commentList>
    <comment ref="B8" authorId="0">
      <text>
        <r>
          <rPr>
            <sz val="9"/>
            <color indexed="81"/>
            <rFont val="Segoe UI"/>
            <family val="2"/>
            <charset val="238"/>
          </rPr>
          <t xml:space="preserve">Aby bol majetok radený do DHM, musí byť jeho suma vyššia ako </t>
        </r>
        <r>
          <rPr>
            <b/>
            <sz val="9"/>
            <color indexed="81"/>
            <rFont val="Segoe UI"/>
            <family val="2"/>
            <charset val="238"/>
          </rPr>
          <t>1 700 €.</t>
        </r>
        <r>
          <rPr>
            <sz val="9"/>
            <color indexed="81"/>
            <rFont val="Segoe UI"/>
            <family val="2"/>
            <charset val="238"/>
          </rPr>
          <t xml:space="preserve"> V opačnom prípade sa jedná o KHIM (krátkodobý) a odpisuje sa naraz v jednom roku.</t>
        </r>
      </text>
    </comment>
    <comment ref="B21" authorId="0">
      <text>
        <r>
          <rPr>
            <sz val="9"/>
            <color indexed="81"/>
            <rFont val="Segoe UI"/>
            <family val="2"/>
            <charset val="238"/>
          </rPr>
          <t>Aby bol majetok radený do DNM, jeho celková suma musí byť vyššia ako</t>
        </r>
        <r>
          <rPr>
            <b/>
            <sz val="9"/>
            <color indexed="81"/>
            <rFont val="Segoe UI"/>
            <family val="2"/>
            <charset val="238"/>
          </rPr>
          <t xml:space="preserve"> 2400 €</t>
        </r>
        <r>
          <rPr>
            <sz val="9"/>
            <color indexed="81"/>
            <rFont val="Segoe UI"/>
            <family val="2"/>
            <charset val="238"/>
          </rPr>
          <t xml:space="preserve">, majetok sa odpisuje, podľa počtu rokov predpokladaného užívania.
</t>
        </r>
      </text>
    </comment>
    <comment ref="B28" authorId="0">
      <text>
        <r>
          <rPr>
            <sz val="9"/>
            <color indexed="81"/>
            <rFont val="Segoe UI"/>
            <family val="2"/>
            <charset val="238"/>
          </rPr>
          <t>Počet odpisovaných rokov nesmie byť vyšší ako 5.</t>
        </r>
      </text>
    </comment>
  </commentList>
</comments>
</file>

<file path=xl/comments2.xml><?xml version="1.0" encoding="utf-8"?>
<comments xmlns="http://schemas.openxmlformats.org/spreadsheetml/2006/main">
  <authors>
    <author>Motlova Lucia</author>
    <author>Vanco Lucia</author>
  </authors>
  <commentList>
    <comment ref="B9" authorId="0">
      <text>
        <r>
          <rPr>
            <sz val="9"/>
            <color indexed="81"/>
            <rFont val="Segoe UI"/>
            <family val="2"/>
            <charset val="238"/>
          </rPr>
          <t xml:space="preserve">Aby bol majetok radený do DHM, musí byť jeho suma vyššia ako </t>
        </r>
        <r>
          <rPr>
            <b/>
            <sz val="9"/>
            <color indexed="81"/>
            <rFont val="Segoe UI"/>
            <family val="2"/>
            <charset val="238"/>
          </rPr>
          <t>1 700 €.</t>
        </r>
        <r>
          <rPr>
            <sz val="9"/>
            <color indexed="81"/>
            <rFont val="Segoe UI"/>
            <family val="2"/>
            <charset val="238"/>
          </rPr>
          <t xml:space="preserve"> V opačnom prípade sa jedná o KHIM (krátkodobý) a odpisuje sa naraz v jednom roku.</t>
        </r>
      </text>
    </comment>
    <comment ref="S9" authorId="0">
      <text>
        <r>
          <rPr>
            <b/>
            <sz val="9"/>
            <color indexed="81"/>
            <rFont val="Segoe UI"/>
            <family val="2"/>
            <charset val="238"/>
          </rPr>
          <t>Motlova Lucia:</t>
        </r>
        <r>
          <rPr>
            <sz val="9"/>
            <color indexed="81"/>
            <rFont val="Segoe UI"/>
            <family val="2"/>
            <charset val="238"/>
          </rPr>
          <t xml:space="preserve">
VZORCE, POZOR, NEUPRAVOVAŤ
</t>
        </r>
      </text>
    </comment>
    <comment ref="B10" authorId="1">
      <text>
        <r>
          <rPr>
            <b/>
            <sz val="9"/>
            <color indexed="81"/>
            <rFont val="Tahoma"/>
            <family val="2"/>
            <charset val="238"/>
          </rPr>
          <t>Vanco Lucia:</t>
        </r>
        <r>
          <rPr>
            <sz val="9"/>
            <color indexed="81"/>
            <rFont val="Tahoma"/>
            <family val="2"/>
            <charset val="238"/>
          </rPr>
          <t xml:space="preserve">
Rok plánovaného nákupu pozemku žiadateľ vyplní len v prehľade nad rozpočtovou tabuľkou.</t>
        </r>
      </text>
    </comment>
    <comment ref="B22" authorId="0">
      <text>
        <r>
          <rPr>
            <sz val="9"/>
            <color indexed="81"/>
            <rFont val="Segoe UI"/>
            <family val="2"/>
            <charset val="238"/>
          </rPr>
          <t>Aby bol majetok radený do DNM, jeho celková suma musí byť vyššia ako</t>
        </r>
        <r>
          <rPr>
            <b/>
            <sz val="9"/>
            <color indexed="81"/>
            <rFont val="Segoe UI"/>
            <family val="2"/>
            <charset val="238"/>
          </rPr>
          <t xml:space="preserve"> 2400 €</t>
        </r>
        <r>
          <rPr>
            <sz val="9"/>
            <color indexed="81"/>
            <rFont val="Segoe UI"/>
            <family val="2"/>
            <charset val="238"/>
          </rPr>
          <t xml:space="preserve">, majetok sa odpisuje, podľa počtu rokov predpokladaného užívania.
</t>
        </r>
      </text>
    </comment>
    <comment ref="B29" authorId="0">
      <text>
        <r>
          <rPr>
            <sz val="9"/>
            <color indexed="81"/>
            <rFont val="Segoe UI"/>
            <family val="2"/>
            <charset val="238"/>
          </rPr>
          <t>Počet odpisovaných rokov nesmie byť vyšší ako 5.</t>
        </r>
      </text>
    </comment>
  </commentList>
</comments>
</file>

<file path=xl/comments3.xml><?xml version="1.0" encoding="utf-8"?>
<comments xmlns="http://schemas.openxmlformats.org/spreadsheetml/2006/main">
  <authors>
    <author>Motlova Lucia</author>
    <author>Vanco Lucia</author>
  </authors>
  <commentList>
    <comment ref="B9" authorId="0">
      <text>
        <r>
          <rPr>
            <sz val="9"/>
            <color indexed="81"/>
            <rFont val="Segoe UI"/>
            <family val="2"/>
            <charset val="238"/>
          </rPr>
          <t xml:space="preserve">Aby bol majetok radený do DHM, musí byť jeho suma vyššia ako </t>
        </r>
        <r>
          <rPr>
            <b/>
            <sz val="9"/>
            <color indexed="81"/>
            <rFont val="Segoe UI"/>
            <family val="2"/>
            <charset val="238"/>
          </rPr>
          <t>1 700 €.</t>
        </r>
        <r>
          <rPr>
            <sz val="9"/>
            <color indexed="81"/>
            <rFont val="Segoe UI"/>
            <family val="2"/>
            <charset val="238"/>
          </rPr>
          <t xml:space="preserve"> V opačnom prípade sa jedná o KHIM (krátkodobý) a odpisuje sa naraz v jednom roku.</t>
        </r>
      </text>
    </comment>
    <comment ref="S9" authorId="0">
      <text>
        <r>
          <rPr>
            <b/>
            <sz val="9"/>
            <color indexed="81"/>
            <rFont val="Segoe UI"/>
            <family val="2"/>
            <charset val="238"/>
          </rPr>
          <t>Motlova Lucia:</t>
        </r>
        <r>
          <rPr>
            <sz val="9"/>
            <color indexed="81"/>
            <rFont val="Segoe UI"/>
            <family val="2"/>
            <charset val="238"/>
          </rPr>
          <t xml:space="preserve">
VZORCE, POZOR, NEUPRAVOVAŤ
</t>
        </r>
      </text>
    </comment>
    <comment ref="B10" authorId="1">
      <text>
        <r>
          <rPr>
            <b/>
            <sz val="9"/>
            <color indexed="81"/>
            <rFont val="Tahoma"/>
            <family val="2"/>
            <charset val="238"/>
          </rPr>
          <t>Vanco Lucia:</t>
        </r>
        <r>
          <rPr>
            <sz val="9"/>
            <color indexed="81"/>
            <rFont val="Tahoma"/>
            <family val="2"/>
            <charset val="238"/>
          </rPr>
          <t xml:space="preserve">
Rok plánovaného nákupu pozemku žiadateľ vyplní len v prehľade nad rozpočtovou tabuľkou.</t>
        </r>
      </text>
    </comment>
    <comment ref="B22" authorId="0">
      <text>
        <r>
          <rPr>
            <sz val="9"/>
            <color indexed="81"/>
            <rFont val="Segoe UI"/>
            <family val="2"/>
            <charset val="238"/>
          </rPr>
          <t>Aby bol majetok radený do DNM, jeho celková suma musí byť vyššia ako</t>
        </r>
        <r>
          <rPr>
            <b/>
            <sz val="9"/>
            <color indexed="81"/>
            <rFont val="Segoe UI"/>
            <family val="2"/>
            <charset val="238"/>
          </rPr>
          <t xml:space="preserve"> 2400 €</t>
        </r>
        <r>
          <rPr>
            <sz val="9"/>
            <color indexed="81"/>
            <rFont val="Segoe UI"/>
            <family val="2"/>
            <charset val="238"/>
          </rPr>
          <t xml:space="preserve">, majetok sa odpisuje, podľa počtu rokov predpokladaného užívania.
</t>
        </r>
      </text>
    </comment>
    <comment ref="B29" authorId="0">
      <text>
        <r>
          <rPr>
            <sz val="9"/>
            <color indexed="81"/>
            <rFont val="Segoe UI"/>
            <family val="2"/>
            <charset val="238"/>
          </rPr>
          <t>Počet odpisovaných rokov nesmie byť vyšší ako 5.</t>
        </r>
      </text>
    </comment>
  </commentList>
</comments>
</file>

<file path=xl/comments4.xml><?xml version="1.0" encoding="utf-8"?>
<comments xmlns="http://schemas.openxmlformats.org/spreadsheetml/2006/main">
  <authors>
    <author>Maresova Daniela</author>
  </authors>
  <commentList>
    <comment ref="C9" authorId="0">
      <text>
        <r>
          <rPr>
            <sz val="9"/>
            <color indexed="81"/>
            <rFont val="Segoe UI"/>
            <family val="2"/>
            <charset val="238"/>
          </rPr>
          <t xml:space="preserve">Dlhodobý nehmotný majetok je taký, ktorého vstupná cena je </t>
        </r>
        <r>
          <rPr>
            <b/>
            <sz val="9"/>
            <color indexed="81"/>
            <rFont val="Segoe UI"/>
            <family val="2"/>
            <charset val="238"/>
          </rPr>
          <t>vyššia ako 2 400€</t>
        </r>
        <r>
          <rPr>
            <sz val="9"/>
            <color indexed="81"/>
            <rFont val="Segoe UI"/>
            <family val="2"/>
            <charset val="238"/>
          </rPr>
          <t xml:space="preserve"> a jeho použiteľnosť je </t>
        </r>
        <r>
          <rPr>
            <b/>
            <sz val="9"/>
            <color indexed="81"/>
            <rFont val="Segoe UI"/>
            <family val="2"/>
            <charset val="238"/>
          </rPr>
          <t>dlhšia ako 1 rok.</t>
        </r>
      </text>
    </comment>
  </commentList>
</comments>
</file>

<file path=xl/sharedStrings.xml><?xml version="1.0" encoding="utf-8"?>
<sst xmlns="http://schemas.openxmlformats.org/spreadsheetml/2006/main" count="369" uniqueCount="103">
  <si>
    <t>Názov projektu:</t>
  </si>
  <si>
    <t>Riešiteľ:</t>
  </si>
  <si>
    <t>Doba riešenia:</t>
  </si>
  <si>
    <t>Kapitálové náklady</t>
  </si>
  <si>
    <t>Budovy</t>
  </si>
  <si>
    <t>Pozemky</t>
  </si>
  <si>
    <t>Stroje, prístroje a zariadenia</t>
  </si>
  <si>
    <t>rovnomerný</t>
  </si>
  <si>
    <t>zrýchlený</t>
  </si>
  <si>
    <t>Splácanie úrokov</t>
  </si>
  <si>
    <t>Celková suma</t>
  </si>
  <si>
    <t>Odpisová skupina</t>
  </si>
  <si>
    <t>Spôsob odpisovania</t>
  </si>
  <si>
    <t>Zostatková cena</t>
  </si>
  <si>
    <t>OPRÁVNENÉ NÁKLADY</t>
  </si>
  <si>
    <t>-</t>
  </si>
  <si>
    <t>Počet odpisových rokov</t>
  </si>
  <si>
    <t>Uplatnený odpis</t>
  </si>
  <si>
    <t>Licencie</t>
  </si>
  <si>
    <t>Patenty</t>
  </si>
  <si>
    <t>Cestovné náhrady</t>
  </si>
  <si>
    <t>Materiál</t>
  </si>
  <si>
    <t>Dopravné</t>
  </si>
  <si>
    <t>Nájomné (vrát. operatívneho lízingu)</t>
  </si>
  <si>
    <t>Energie, voda a komunikácie</t>
  </si>
  <si>
    <t>Služby (+ bankové poplatky)</t>
  </si>
  <si>
    <t>KOEFICIENT</t>
  </si>
  <si>
    <t>Výdavok</t>
  </si>
  <si>
    <t>VZORCE</t>
  </si>
  <si>
    <t>SPOLU</t>
  </si>
  <si>
    <t>Mzdy (BRUTTO)</t>
  </si>
  <si>
    <t>Poistné (SP + ZP)</t>
  </si>
  <si>
    <t>Bežné výdavky</t>
  </si>
  <si>
    <t xml:space="preserve">Mzdy, platy, služobné príjmy a ostatné osobné vyrovnania </t>
  </si>
  <si>
    <t>Tarifný plat, osobný plat, základný plat, funkčný plat, hodnostný plat, plat, vrátane ich náhrad
Tarifný plat, osobný plat, základný plat, funkčný plat, hodnostný plat, plat, vrátane ich náhrad
tarifný plat, osobný plat, základný plat, funkčný plat, hodnostný plat, plat, vrátane ich náhrad; príplatky; náhrada za pracovnú pohotovosť, služobnú pohotovosť a náhrada, odmena za pohotovosť; odmeny; ostatné osobné vyrovnania; doplatok k platu a ďalší plat</t>
  </si>
  <si>
    <t>Poistné a a príspevok od poisťovní</t>
  </si>
  <si>
    <t>poistné do VZP; poistné do ostatných poisťovní; poistné do Sociálnej poisťovne; príspevok do doplnkových dôchodcovských poisťovní; poistné na osobité účty; príspevok na starobné dôchodkové sporenie</t>
  </si>
  <si>
    <t>Tovary a služby</t>
  </si>
  <si>
    <t xml:space="preserve">cestovné náhrady; energie, voda a komunikácie; materiál; dopravné; rutinná a štandardná údržba; nájomné za nájom; služby (školenia, súťaže, mzdy a cestovné náhrady iným než vlastným zamestnancom, expertízy a posudky, poplatky a odvody, stravovanie, pokuty a penále, dane, ai.) </t>
  </si>
  <si>
    <t>Splácanie úrokov a ostatné platby súvisiace s úverom, pôžičkou, návratnou finančnou výpomocou a finančným prenájmom</t>
  </si>
  <si>
    <t>splácanie úrokov v tuzemsku; splácanie úrokov do zahraničia; ostatné platby súvisiace s úverom, pôžičkou, návratnou finančnou výpomocou a finančným prenájmom</t>
  </si>
  <si>
    <t>Kapitálové výdavky</t>
  </si>
  <si>
    <t>Obstarávanie kapitálových aktív</t>
  </si>
  <si>
    <r>
      <rPr>
        <b/>
        <sz val="11"/>
        <color theme="1"/>
        <rFont val="Calibri"/>
        <family val="2"/>
        <charset val="238"/>
        <scheme val="minor"/>
      </rPr>
      <t>HMOTNÉ:</t>
    </r>
    <r>
      <rPr>
        <sz val="11"/>
        <color theme="1"/>
        <rFont val="Calibri"/>
        <family val="2"/>
        <charset val="238"/>
        <scheme val="minor"/>
      </rPr>
      <t xml:space="preserve"> nákup pozemkov; nákup budov, objektov a iných častí; nákup strojov, prístrojov, zariadení, techniky a náradia; </t>
    </r>
  </si>
  <si>
    <r>
      <rPr>
        <b/>
        <sz val="11"/>
        <color theme="1"/>
        <rFont val="Calibri"/>
        <family val="2"/>
        <charset val="238"/>
        <scheme val="minor"/>
      </rPr>
      <t xml:space="preserve">NEHMOTNÉ: </t>
    </r>
    <r>
      <rPr>
        <sz val="11"/>
        <color theme="1"/>
        <rFont val="Calibri"/>
        <family val="2"/>
        <charset val="238"/>
        <scheme val="minor"/>
      </rPr>
      <t>nehmotné aktíva (softvér, licencie, ostatné nehmotné aktíva)</t>
    </r>
  </si>
  <si>
    <t>http://www.finance.gov.sk/Default.aspx?CatID=6814</t>
  </si>
  <si>
    <t>ÚPLNÉ ZNENIE Metodického usmernenia Ministerstva financií Slovenskej republiky k č. MF/010175/2004-42 zo dňa 8. decembra 2004 a vysvetlivky k ekonomickej klasifikácii rozpočtovej klasifikácie:</t>
  </si>
  <si>
    <t>①</t>
  </si>
  <si>
    <r>
      <t xml:space="preserve">Vstupná suma </t>
    </r>
    <r>
      <rPr>
        <sz val="11"/>
        <color rgb="FFFF0000"/>
        <rFont val="Dotum"/>
        <family val="2"/>
        <charset val="238"/>
      </rPr>
      <t>②</t>
    </r>
  </si>
  <si>
    <r>
      <t xml:space="preserve">Dlhodobý hmotný majetok: </t>
    </r>
    <r>
      <rPr>
        <sz val="11"/>
        <color rgb="FFFF0000"/>
        <rFont val="Dotum"/>
        <family val="2"/>
        <charset val="238"/>
      </rPr>
      <t>①</t>
    </r>
  </si>
  <si>
    <t>②</t>
  </si>
  <si>
    <r>
      <t xml:space="preserve">Počet mesiacov </t>
    </r>
    <r>
      <rPr>
        <sz val="11"/>
        <color rgb="FFFF0000"/>
        <rFont val="Dotum"/>
        <family val="2"/>
        <charset val="238"/>
      </rPr>
      <t>③</t>
    </r>
  </si>
  <si>
    <r>
      <t>Počet mesiacov</t>
    </r>
    <r>
      <rPr>
        <sz val="11"/>
        <color rgb="FFFF0000"/>
        <rFont val="Calibri"/>
        <family val="2"/>
        <charset val="238"/>
        <scheme val="minor"/>
      </rPr>
      <t xml:space="preserve"> </t>
    </r>
    <r>
      <rPr>
        <sz val="11"/>
        <color rgb="FFFF0000"/>
        <rFont val="Dotum"/>
        <family val="2"/>
        <charset val="238"/>
      </rPr>
      <t>③</t>
    </r>
  </si>
  <si>
    <t>③</t>
  </si>
  <si>
    <t>Vyplní sa skutočný počet mesiacov používania  v rámci projetku v danom roku.</t>
  </si>
  <si>
    <t xml:space="preserve">Náklady na vývoj </t>
  </si>
  <si>
    <r>
      <t xml:space="preserve">Dlhodobý nehmotný majetok: </t>
    </r>
    <r>
      <rPr>
        <sz val="11"/>
        <color rgb="FFFF0000"/>
        <rFont val="Dotum"/>
        <family val="2"/>
        <charset val="238"/>
      </rPr>
      <t>④</t>
    </r>
  </si>
  <si>
    <t>④</t>
  </si>
  <si>
    <t>Cena jednotlivých položiek dlhodobého hmotného majetku musí byť vyššia ako 1 700 € a prevádzkovo-technická funkcia je dlhšia ako 1 rok. V opačnom prípade sa jedná o krátkodobý hmotný investičný majetok a odpisuje sa naraz v jednom roku.</t>
  </si>
  <si>
    <t xml:space="preserve">Cena jednotlivých položiek dlhodobého nehmotného majetku musí byť vyššia ako 2 400 € a prevádzkovo-technická funkcia je dlhšia ako 1 rok. Počet odpisových rokov sa určuje podľa predpokladanej dĺžky užívania majetku (položka Náklady na vývoj musí byť odpísaná najneskôr do 5 rokov od jej obstarania). </t>
  </si>
  <si>
    <r>
      <t xml:space="preserve">Bežné náklady </t>
    </r>
    <r>
      <rPr>
        <sz val="11"/>
        <color rgb="FFFF0000"/>
        <rFont val="Dotum"/>
        <family val="2"/>
        <charset val="238"/>
      </rPr>
      <t>⑤</t>
    </r>
  </si>
  <si>
    <t>⑤</t>
  </si>
  <si>
    <t>Oprávnené sú výlučne tie náklady, ktoré boli vynaložené počas realizácie aktivít projektu, bezprostredne s ním súvisia a spĺňajú podmienku oprávnenosti danej výzvy.</t>
  </si>
  <si>
    <t>Iné náklady nezaradené v 610 - 650</t>
  </si>
  <si>
    <t>Vysvetlivky:</t>
  </si>
  <si>
    <t>Celková suma (v EUR)</t>
  </si>
  <si>
    <t>POČET ZAMESTNANCOV</t>
  </si>
  <si>
    <t>Vstupná cena je suma za pomernú časť dlhodobého majetku bezprostredne súvisiaca s realizáciou projektu.</t>
  </si>
  <si>
    <t>IČO:</t>
  </si>
  <si>
    <t>Rutinná a štandardná údržba</t>
  </si>
  <si>
    <t>B E Ž N É   N Á K L A D Y     S P O L U</t>
  </si>
  <si>
    <t>K A P I T Á L O V É   N Á K L A D Y     S P O L U</t>
  </si>
  <si>
    <t>;</t>
  </si>
  <si>
    <t>ROZPOČET projektu na časť PRIEMYSELNÝ VÝSKUM</t>
  </si>
  <si>
    <t>ROZPOČET projektu na časť EXPERIMENTÁLNY VÝVOJ</t>
  </si>
  <si>
    <t xml:space="preserve">Dlhodobý hmotný majetok: </t>
  </si>
  <si>
    <t xml:space="preserve">Dlhodobý nehmotný majetok: </t>
  </si>
  <si>
    <t>PREHĽAD NÁKLADOV NA PROJEKT, VÝŠKA  DOTÁCIE  A  INTENZITA  POMOCI</t>
  </si>
  <si>
    <t>EXPERIMENTÁLNY VÝVOJ</t>
  </si>
  <si>
    <t>VÝŠKA DOTÁCIE</t>
  </si>
  <si>
    <t>DOTÁCIA SPOLU</t>
  </si>
  <si>
    <t>Typ oprávneného nákladu</t>
  </si>
  <si>
    <t>Iný investičný majetok</t>
  </si>
  <si>
    <t>Rok plánovaného nákupu pozemku:</t>
  </si>
  <si>
    <t>PRIEMYSELNÝ VÝSKUM</t>
  </si>
  <si>
    <t>Bežné    náklady</t>
  </si>
  <si>
    <t>Kapitálové    náklady</t>
  </si>
  <si>
    <t>V  Ý  Š  K  A       D  O  T  Á  C  I  E      S  P  O  L  U</t>
  </si>
  <si>
    <r>
      <t>Pozemky</t>
    </r>
    <r>
      <rPr>
        <sz val="9"/>
        <color theme="1"/>
        <rFont val="Calibri"/>
        <family val="2"/>
        <charset val="238"/>
        <scheme val="minor"/>
      </rPr>
      <t xml:space="preserve"> </t>
    </r>
    <r>
      <rPr>
        <sz val="9"/>
        <color rgb="FFFF0000"/>
        <rFont val="Calibri"/>
        <family val="2"/>
        <charset val="238"/>
        <scheme val="minor"/>
      </rPr>
      <t>①</t>
    </r>
  </si>
  <si>
    <t xml:space="preserve">Vstupná suma </t>
  </si>
  <si>
    <r>
      <t xml:space="preserve">INTENZITA POMOCI </t>
    </r>
    <r>
      <rPr>
        <b/>
        <sz val="9"/>
        <color rgb="FFFF0000"/>
        <rFont val="Calibri"/>
        <family val="2"/>
        <charset val="238"/>
        <scheme val="minor"/>
      </rPr>
      <t>②</t>
    </r>
  </si>
  <si>
    <r>
      <t xml:space="preserve">INTENZITA POMOCI </t>
    </r>
    <r>
      <rPr>
        <b/>
        <sz val="9"/>
        <color rgb="FFFF0000"/>
        <rFont val="Calibri"/>
        <family val="2"/>
        <charset val="238"/>
        <scheme val="minor"/>
      </rPr>
      <t>③</t>
    </r>
  </si>
  <si>
    <t>ŽIADATEĽ VYPĹŇA LEN ŽLTÉ POLIA!!!</t>
  </si>
  <si>
    <t>ŽIADATEĽ VYPĹŇA LEN RUŽOVÉ POLIA!!!</t>
  </si>
  <si>
    <t>V prípade nákupu pozemku vyplní žiadateľ hodnotu ručne.</t>
  </si>
  <si>
    <r>
      <t xml:space="preserve">Maximálna výška intenzity pomoci je </t>
    </r>
    <r>
      <rPr>
        <b/>
        <sz val="11"/>
        <color theme="1"/>
        <rFont val="Calibri"/>
        <family val="2"/>
        <charset val="238"/>
        <scheme val="minor"/>
      </rPr>
      <t>50%</t>
    </r>
    <r>
      <rPr>
        <sz val="11"/>
        <color theme="1"/>
        <rFont val="Calibri"/>
        <family val="2"/>
        <charset val="238"/>
        <scheme val="minor"/>
      </rPr>
      <t xml:space="preserve"> (s výnimkou navýšenia pomoci bližšie špecifikovanej v Príručke pre žiadateľa pomoci).</t>
    </r>
  </si>
  <si>
    <r>
      <t>Maximálna výška intenzity pomoci je</t>
    </r>
    <r>
      <rPr>
        <b/>
        <sz val="11"/>
        <color theme="1"/>
        <rFont val="Calibri"/>
        <family val="2"/>
        <charset val="238"/>
        <scheme val="minor"/>
      </rPr>
      <t xml:space="preserve"> 25%</t>
    </r>
    <r>
      <rPr>
        <sz val="11"/>
        <color theme="1"/>
        <rFont val="Calibri"/>
        <family val="2"/>
        <charset val="238"/>
        <scheme val="minor"/>
      </rPr>
      <t xml:space="preserve"> (s výnimkou navýšenia pomoci bližšie špecifikovanej v Príručke pre žiadateľa pomoci).</t>
    </r>
  </si>
  <si>
    <t>S   P   O   L   U</t>
  </si>
  <si>
    <t>ROZPOČET</t>
  </si>
  <si>
    <t>Prehľad nákladov projektu v EUR:</t>
  </si>
  <si>
    <t>Iný investiný majetok</t>
  </si>
  <si>
    <t>Rutinná a standardná údržba</t>
  </si>
  <si>
    <t>ŽIADATEĽ VYPĹŇA LEN ZELENÉ POLIA!!!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</si>
</sst>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0\ &quot;€&quot;_-;\-* #,##0\ &quot;€&quot;_-;_-* &quot;-&quot;\ &quot;€&quot;_-;_-@_-"/>
    <numFmt numFmtId="44" formatCode="_-* #,##0.00\ &quot;€&quot;_-;\-* #,##0.00\ &quot;€&quot;_-;_-* &quot;-&quot;??\ &quot;€&quot;_-;_-@_-"/>
    <numFmt numFmtId="43" formatCode="_-* #,##0.00\ _€_-;\-* #,##0.00\ _€_-;_-* &quot;-&quot;??\ _€_-;_-@_-"/>
    <numFmt numFmtId="164" formatCode="#,##0_ ;\-#,##0\ "/>
    <numFmt numFmtId="165" formatCode="#,##0.0000_ ;\-#,##0.0000\ "/>
  </numFmts>
  <fonts count="2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color indexed="8"/>
      <name val="Calibri"/>
      <family val="2"/>
      <charset val="238"/>
    </font>
    <font>
      <sz val="9"/>
      <color indexed="81"/>
      <name val="Segoe UI"/>
      <family val="2"/>
      <charset val="238"/>
    </font>
    <font>
      <b/>
      <sz val="9"/>
      <color indexed="81"/>
      <name val="Segoe UI"/>
      <family val="2"/>
      <charset val="238"/>
    </font>
    <font>
      <sz val="11"/>
      <color indexed="8"/>
      <name val="Calibri"/>
      <family val="2"/>
      <charset val="238"/>
    </font>
    <font>
      <b/>
      <sz val="14"/>
      <color theme="1"/>
      <name val="Calibri"/>
      <family val="2"/>
      <charset val="238"/>
      <scheme val="minor"/>
    </font>
    <font>
      <b/>
      <sz val="14"/>
      <color indexed="8"/>
      <name val="Calibri"/>
      <family val="2"/>
      <charset val="238"/>
    </font>
    <font>
      <i/>
      <sz val="11"/>
      <color theme="1"/>
      <name val="Calibri"/>
      <family val="2"/>
      <charset val="238"/>
      <scheme val="minor"/>
    </font>
    <font>
      <sz val="11"/>
      <color rgb="FFFF0000"/>
      <name val="Calibri"/>
      <family val="2"/>
      <charset val="238"/>
      <scheme val="minor"/>
    </font>
    <font>
      <u/>
      <sz val="11"/>
      <color theme="10"/>
      <name val="Calibri"/>
      <family val="2"/>
      <charset val="238"/>
      <scheme val="minor"/>
    </font>
    <font>
      <b/>
      <sz val="11"/>
      <name val="Calibri"/>
      <family val="2"/>
      <charset val="238"/>
      <scheme val="minor"/>
    </font>
    <font>
      <sz val="11"/>
      <color rgb="FFFF0000"/>
      <name val="Dotum"/>
      <family val="2"/>
      <charset val="238"/>
    </font>
    <font>
      <b/>
      <sz val="20"/>
      <color rgb="FFFF0000"/>
      <name val="Calibri"/>
      <family val="2"/>
      <charset val="238"/>
      <scheme val="minor"/>
    </font>
    <font>
      <b/>
      <sz val="12"/>
      <color theme="1"/>
      <name val="Calibri"/>
      <family val="2"/>
      <charset val="238"/>
      <scheme val="minor"/>
    </font>
    <font>
      <b/>
      <sz val="20"/>
      <color indexed="8"/>
      <name val="Calibri"/>
      <family val="2"/>
      <charset val="238"/>
    </font>
    <font>
      <sz val="11"/>
      <color theme="0"/>
      <name val="Calibri"/>
      <family val="2"/>
      <charset val="238"/>
      <scheme val="minor"/>
    </font>
    <font>
      <sz val="11"/>
      <name val="Calibri"/>
      <family val="2"/>
      <charset val="238"/>
      <scheme val="minor"/>
    </font>
    <font>
      <sz val="9"/>
      <color indexed="81"/>
      <name val="Tahoma"/>
      <family val="2"/>
      <charset val="238"/>
    </font>
    <font>
      <b/>
      <sz val="9"/>
      <color indexed="81"/>
      <name val="Tahoma"/>
      <family val="2"/>
      <charset val="238"/>
    </font>
    <font>
      <b/>
      <sz val="13"/>
      <color theme="1"/>
      <name val="Calibri"/>
      <family val="2"/>
      <charset val="238"/>
      <scheme val="minor"/>
    </font>
    <font>
      <b/>
      <sz val="15"/>
      <color theme="1"/>
      <name val="Calibri"/>
      <family val="2"/>
      <charset val="238"/>
      <scheme val="minor"/>
    </font>
    <font>
      <sz val="9"/>
      <color theme="1"/>
      <name val="Calibri"/>
      <family val="2"/>
      <charset val="238"/>
      <scheme val="minor"/>
    </font>
    <font>
      <sz val="9"/>
      <color rgb="FFFF0000"/>
      <name val="Calibri"/>
      <family val="2"/>
      <charset val="238"/>
      <scheme val="minor"/>
    </font>
    <font>
      <b/>
      <sz val="9"/>
      <color rgb="FFFF0000"/>
      <name val="Calibri"/>
      <family val="2"/>
      <charset val="238"/>
      <scheme val="minor"/>
    </font>
    <font>
      <sz val="20"/>
      <color theme="0"/>
      <name val="Calibri"/>
      <family val="2"/>
      <charset val="238"/>
      <scheme val="minor"/>
    </font>
    <font>
      <b/>
      <sz val="16"/>
      <color theme="0"/>
      <name val="Calibri"/>
      <family val="2"/>
      <charset val="238"/>
      <scheme val="minor"/>
    </font>
  </fonts>
  <fills count="15">
    <fill>
      <patternFill patternType="none"/>
    </fill>
    <fill>
      <patternFill patternType="gray125"/>
    </fill>
    <fill>
      <patternFill patternType="solid">
        <fgColor theme="4" tint="0.59999389629810485"/>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249977111117893"/>
        <bgColor indexed="64"/>
      </patternFill>
    </fill>
  </fills>
  <borders count="132">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medium">
        <color indexed="64"/>
      </right>
      <top style="thin">
        <color indexed="64"/>
      </top>
      <bottom/>
      <diagonal/>
    </border>
    <border>
      <left style="thin">
        <color theme="2" tint="-0.499984740745262"/>
      </left>
      <right style="medium">
        <color indexed="64"/>
      </right>
      <top/>
      <bottom/>
      <diagonal/>
    </border>
    <border>
      <left style="thin">
        <color theme="2" tint="-0.499984740745262"/>
      </left>
      <right style="thin">
        <color theme="2" tint="-0.499984740745262"/>
      </right>
      <top style="medium">
        <color indexed="64"/>
      </top>
      <bottom style="thin">
        <color theme="2" tint="-0.499984740745262"/>
      </bottom>
      <diagonal/>
    </border>
    <border>
      <left/>
      <right style="thin">
        <color theme="2" tint="-0.499984740745262"/>
      </right>
      <top style="thin">
        <color theme="2" tint="-0.499984740745262"/>
      </top>
      <bottom/>
      <diagonal/>
    </border>
    <border>
      <left/>
      <right style="medium">
        <color indexed="64"/>
      </right>
      <top style="thin">
        <color theme="2" tint="-0.499984740745262"/>
      </top>
      <bottom style="thin">
        <color theme="2" tint="-0.499984740745262"/>
      </bottom>
      <diagonal/>
    </border>
    <border>
      <left style="medium">
        <color indexed="64"/>
      </left>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style="medium">
        <color indexed="64"/>
      </right>
      <top style="thin">
        <color theme="2" tint="-0.499984740745262"/>
      </top>
      <bottom style="thin">
        <color theme="2" tint="-0.499984740745262"/>
      </bottom>
      <diagonal/>
    </border>
    <border>
      <left style="thin">
        <color theme="2" tint="-0.499984740745262"/>
      </left>
      <right style="medium">
        <color indexed="64"/>
      </right>
      <top style="thin">
        <color theme="2"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2" tint="-0.499984740745262"/>
      </bottom>
      <diagonal/>
    </border>
    <border>
      <left/>
      <right style="medium">
        <color indexed="64"/>
      </right>
      <top/>
      <bottom style="thin">
        <color theme="2" tint="-0.499984740745262"/>
      </bottom>
      <diagonal/>
    </border>
    <border>
      <left style="thin">
        <color theme="2" tint="-0.499984740745262"/>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medium">
        <color indexed="64"/>
      </right>
      <top/>
      <bottom style="thin">
        <color theme="2" tint="-0.499984740745262"/>
      </bottom>
      <diagonal/>
    </border>
    <border>
      <left style="medium">
        <color indexed="64"/>
      </left>
      <right style="medium">
        <color indexed="64"/>
      </right>
      <top/>
      <bottom style="medium">
        <color indexed="64"/>
      </bottom>
      <diagonal/>
    </border>
    <border>
      <left style="thin">
        <color theme="2" tint="-0.499984740745262"/>
      </left>
      <right style="thin">
        <color theme="2" tint="-0.499984740745262"/>
      </right>
      <top style="thin">
        <color indexed="64"/>
      </top>
      <bottom style="thin">
        <color theme="2" tint="-0.499984740745262"/>
      </bottom>
      <diagonal/>
    </border>
    <border>
      <left style="medium">
        <color indexed="64"/>
      </left>
      <right style="thin">
        <color theme="2" tint="-0.499984740745262"/>
      </right>
      <top style="thin">
        <color theme="2" tint="-0.499984740745262"/>
      </top>
      <bottom style="thin">
        <color indexed="64"/>
      </bottom>
      <diagonal/>
    </border>
    <border>
      <left style="thin">
        <color theme="2" tint="-0.499984740745262"/>
      </left>
      <right style="thin">
        <color theme="2" tint="-0.499984740745262"/>
      </right>
      <top style="thin">
        <color theme="2" tint="-0.499984740745262"/>
      </top>
      <bottom style="thin">
        <color indexed="64"/>
      </bottom>
      <diagonal/>
    </border>
    <border>
      <left style="thin">
        <color theme="2" tint="-0.499984740745262"/>
      </left>
      <right/>
      <top style="thin">
        <color indexed="64"/>
      </top>
      <bottom/>
      <diagonal/>
    </border>
    <border>
      <left style="medium">
        <color indexed="64"/>
      </left>
      <right style="thin">
        <color theme="2" tint="-0.499984740745262"/>
      </right>
      <top style="thin">
        <color indexed="64"/>
      </top>
      <bottom style="thin">
        <color theme="2" tint="-0.499984740745262"/>
      </bottom>
      <diagonal/>
    </border>
    <border>
      <left style="thin">
        <color theme="2" tint="-0.499984740745262"/>
      </left>
      <right/>
      <top/>
      <bottom/>
      <diagonal/>
    </border>
    <border>
      <left/>
      <right style="thin">
        <color theme="2" tint="-0.499984740745262"/>
      </right>
      <top/>
      <bottom/>
      <diagonal/>
    </border>
    <border>
      <left/>
      <right style="thin">
        <color theme="2" tint="-0.499984740745262"/>
      </right>
      <top style="thin">
        <color indexed="64"/>
      </top>
      <bottom/>
      <diagonal/>
    </border>
    <border>
      <left/>
      <right style="thin">
        <color theme="2" tint="-0.499984740745262"/>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theme="2" tint="-0.499984740745262"/>
      </right>
      <top style="thin">
        <color theme="2" tint="-0.499984740745262"/>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theme="2" tint="-0.499984740745262"/>
      </top>
      <bottom/>
      <diagonal/>
    </border>
    <border>
      <left style="medium">
        <color indexed="64"/>
      </left>
      <right/>
      <top style="thin">
        <color theme="2" tint="-0.499984740745262"/>
      </top>
      <bottom/>
      <diagonal/>
    </border>
    <border>
      <left/>
      <right/>
      <top style="thin">
        <color theme="2" tint="-0.499984740745262"/>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theme="0" tint="-0.249977111117893"/>
      </bottom>
      <diagonal/>
    </border>
    <border>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2" tint="-0.499984740745262"/>
      </left>
      <right/>
      <top style="thin">
        <color theme="0" tint="-0.249977111117893"/>
      </top>
      <bottom/>
      <diagonal/>
    </border>
    <border>
      <left style="thin">
        <color theme="2" tint="-0.499984740745262"/>
      </left>
      <right/>
      <top style="thin">
        <color theme="0" tint="-0.249977111117893"/>
      </top>
      <bottom style="thin">
        <color indexed="64"/>
      </bottom>
      <diagonal/>
    </border>
    <border>
      <left/>
      <right style="medium">
        <color indexed="64"/>
      </right>
      <top style="thin">
        <color theme="0" tint="-0.249977111117893"/>
      </top>
      <bottom/>
      <diagonal/>
    </border>
    <border>
      <left/>
      <right style="medium">
        <color indexed="64"/>
      </right>
      <top style="thin">
        <color theme="0" tint="-0.249977111117893"/>
      </top>
      <bottom style="thin">
        <color indexed="64"/>
      </bottom>
      <diagonal/>
    </border>
    <border>
      <left style="thin">
        <color theme="2" tint="-0.499984740745262"/>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2" tint="-0.499984740745262"/>
      </left>
      <right/>
      <top style="thin">
        <color indexed="64"/>
      </top>
      <bottom style="thin">
        <color theme="0" tint="-0.249977111117893"/>
      </bottom>
      <diagonal/>
    </border>
    <border>
      <left style="thin">
        <color theme="2" tint="-0.499984740745262"/>
      </left>
      <right style="medium">
        <color indexed="64"/>
      </right>
      <top style="thin">
        <color theme="0" tint="-0.249977111117893"/>
      </top>
      <bottom style="thin">
        <color indexed="64"/>
      </bottom>
      <diagonal/>
    </border>
    <border>
      <left style="thin">
        <color theme="2" tint="-0.499984740745262"/>
      </left>
      <right style="medium">
        <color indexed="64"/>
      </right>
      <top style="thin">
        <color theme="0" tint="-0.249977111117893"/>
      </top>
      <bottom style="thin">
        <color theme="0" tint="-0.249977111117893"/>
      </bottom>
      <diagonal/>
    </border>
    <border>
      <left style="thin">
        <color theme="2" tint="-0.499984740745262"/>
      </left>
      <right style="medium">
        <color indexed="64"/>
      </right>
      <top/>
      <bottom style="thin">
        <color theme="0" tint="-0.249977111117893"/>
      </bottom>
      <diagonal/>
    </border>
    <border>
      <left style="thin">
        <color theme="2" tint="-0.499984740745262"/>
      </left>
      <right style="medium">
        <color indexed="64"/>
      </right>
      <top style="thin">
        <color indexed="64"/>
      </top>
      <bottom style="thin">
        <color theme="0" tint="-0.249977111117893"/>
      </bottom>
      <diagonal/>
    </border>
    <border>
      <left/>
      <right style="medium">
        <color indexed="64"/>
      </right>
      <top style="thin">
        <color indexed="64"/>
      </top>
      <bottom style="thin">
        <color theme="0" tint="-0.249977111117893"/>
      </bottom>
      <diagonal/>
    </border>
    <border>
      <left style="thin">
        <color theme="2" tint="-0.499984740745262"/>
      </left>
      <right style="medium">
        <color indexed="64"/>
      </right>
      <top style="thin">
        <color theme="0" tint="-0.249977111117893"/>
      </top>
      <bottom/>
      <diagonal/>
    </border>
    <border>
      <left style="thin">
        <color theme="2" tint="-0.499984740745262"/>
      </left>
      <right style="medium">
        <color indexed="64"/>
      </right>
      <top style="thin">
        <color theme="0" tint="-0.249977111117893"/>
      </top>
      <bottom style="medium">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theme="0" tint="-0.249977111117893"/>
      </top>
      <bottom/>
      <diagonal/>
    </border>
    <border>
      <left style="thin">
        <color indexed="64"/>
      </left>
      <right style="thin">
        <color indexed="64"/>
      </right>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medium">
        <color indexed="64"/>
      </bottom>
      <diagonal/>
    </border>
    <border>
      <left/>
      <right style="thin">
        <color indexed="64"/>
      </right>
      <top style="medium">
        <color indexed="64"/>
      </top>
      <bottom style="thin">
        <color theme="0" tint="-0.249977111117893"/>
      </bottom>
      <diagonal/>
    </border>
    <border>
      <left style="thin">
        <color indexed="64"/>
      </left>
      <right style="thin">
        <color theme="2" tint="-0.499984740745262"/>
      </right>
      <top style="thin">
        <color indexed="64"/>
      </top>
      <bottom/>
      <diagonal/>
    </border>
    <border>
      <left style="thin">
        <color indexed="64"/>
      </left>
      <right style="thin">
        <color theme="2" tint="-0.499984740745262"/>
      </right>
      <top/>
      <bottom style="thin">
        <color indexed="64"/>
      </bottom>
      <diagonal/>
    </border>
    <border>
      <left style="thin">
        <color indexed="64"/>
      </left>
      <right style="thin">
        <color theme="2" tint="-0.499984740745262"/>
      </right>
      <top/>
      <bottom style="medium">
        <color indexed="64"/>
      </bottom>
      <diagonal/>
    </border>
    <border>
      <left style="thin">
        <color indexed="64"/>
      </left>
      <right style="thin">
        <color theme="2" tint="-0.499984740745262"/>
      </right>
      <top style="medium">
        <color indexed="64"/>
      </top>
      <bottom style="thin">
        <color indexed="64"/>
      </bottom>
      <diagonal/>
    </border>
    <border>
      <left style="thin">
        <color indexed="64"/>
      </left>
      <right style="thin">
        <color theme="2" tint="-0.499984740745262"/>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theme="0" tint="-0.249977111117893"/>
      </bottom>
      <diagonal/>
    </border>
    <border>
      <left/>
      <right/>
      <top style="medium">
        <color indexed="64"/>
      </top>
      <bottom style="thin">
        <color theme="0" tint="-0.249977111117893"/>
      </bottom>
      <diagonal/>
    </border>
    <border>
      <left style="thin">
        <color theme="2" tint="-0.499984740745262"/>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right style="thin">
        <color indexed="64"/>
      </right>
      <top style="medium">
        <color indexed="64"/>
      </top>
      <bottom style="thin">
        <color indexed="64"/>
      </bottom>
      <diagonal/>
    </border>
    <border>
      <left/>
      <right style="thin">
        <color theme="2" tint="-0.499984740745262"/>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theme="0" tint="-0.249977111117893"/>
      </bottom>
      <diagonal/>
    </border>
    <border>
      <left/>
      <right style="thin">
        <color theme="2" tint="-0.499984740745262"/>
      </right>
      <top style="thin">
        <color theme="2" tint="-0.499984740745262"/>
      </top>
      <bottom style="medium">
        <color indexed="64"/>
      </bottom>
      <diagonal/>
    </border>
    <border>
      <left style="medium">
        <color indexed="64"/>
      </left>
      <right style="thin">
        <color theme="2" tint="-0.499984740745262"/>
      </right>
      <top style="thin">
        <color theme="2" tint="-0.499984740745262"/>
      </top>
      <bottom style="medium">
        <color indexed="64"/>
      </bottom>
      <diagonal/>
    </border>
    <border>
      <left/>
      <right style="thin">
        <color indexed="64"/>
      </right>
      <top/>
      <bottom style="medium">
        <color indexed="64"/>
      </bottom>
      <diagonal/>
    </border>
    <border>
      <left/>
      <right style="medium">
        <color indexed="64"/>
      </right>
      <top style="thin">
        <color theme="2" tint="-0.499984740745262"/>
      </top>
      <bottom style="medium">
        <color indexed="64"/>
      </bottom>
      <diagonal/>
    </border>
    <border>
      <left style="medium">
        <color indexed="64"/>
      </left>
      <right/>
      <top style="thin">
        <color theme="2" tint="-0.499984740745262"/>
      </top>
      <bottom style="medium">
        <color indexed="64"/>
      </bottom>
      <diagonal/>
    </border>
    <border>
      <left/>
      <right/>
      <top style="thin">
        <color theme="2" tint="-0.499984740745262"/>
      </top>
      <bottom style="medium">
        <color indexed="64"/>
      </bottom>
      <diagonal/>
    </border>
  </borders>
  <cellStyleXfs count="3">
    <xf numFmtId="0" fontId="0" fillId="0" borderId="0"/>
    <xf numFmtId="0" fontId="1" fillId="2" borderId="0" applyNumberFormat="0" applyBorder="0" applyAlignment="0" applyProtection="0"/>
    <xf numFmtId="0" fontId="11" fillId="0" borderId="0" applyNumberFormat="0" applyFill="0" applyBorder="0" applyAlignment="0" applyProtection="0"/>
  </cellStyleXfs>
  <cellXfs count="564">
    <xf numFmtId="0" fontId="0" fillId="0" borderId="0" xfId="0"/>
    <xf numFmtId="0" fontId="2" fillId="0" borderId="0" xfId="0" applyFont="1"/>
    <xf numFmtId="0" fontId="0" fillId="0" borderId="0" xfId="0" applyAlignment="1">
      <alignment horizontal="center" vertical="center"/>
    </xf>
    <xf numFmtId="0" fontId="3" fillId="2" borderId="2" xfId="1" applyFont="1" applyBorder="1" applyAlignment="1">
      <alignment horizontal="center"/>
    </xf>
    <xf numFmtId="0" fontId="0" fillId="0" borderId="0" xfId="0" applyProtection="1">
      <protection hidden="1"/>
    </xf>
    <xf numFmtId="0" fontId="0" fillId="0" borderId="0" xfId="0" applyBorder="1"/>
    <xf numFmtId="0" fontId="0" fillId="0" borderId="13" xfId="0" applyBorder="1"/>
    <xf numFmtId="0" fontId="2" fillId="0" borderId="0" xfId="0" applyFont="1" applyFill="1"/>
    <xf numFmtId="0" fontId="0" fillId="6" borderId="0" xfId="0" applyFill="1" applyProtection="1">
      <protection hidden="1"/>
    </xf>
    <xf numFmtId="0" fontId="0" fillId="6" borderId="0" xfId="0" applyFill="1"/>
    <xf numFmtId="0" fontId="0" fillId="6" borderId="0" xfId="0" applyFill="1" applyProtection="1"/>
    <xf numFmtId="165" fontId="0" fillId="6" borderId="0" xfId="0" applyNumberFormat="1" applyFill="1"/>
    <xf numFmtId="0" fontId="2" fillId="6" borderId="0" xfId="0" applyFont="1" applyFill="1" applyAlignment="1">
      <alignment horizontal="center" vertical="center"/>
    </xf>
    <xf numFmtId="0" fontId="0" fillId="3" borderId="9" xfId="0" applyFill="1" applyBorder="1" applyAlignment="1">
      <alignment horizontal="center"/>
    </xf>
    <xf numFmtId="0" fontId="0" fillId="3" borderId="15" xfId="0" applyFill="1" applyBorder="1" applyAlignment="1">
      <alignment horizontal="center"/>
    </xf>
    <xf numFmtId="0" fontId="3" fillId="4" borderId="11" xfId="0" applyFont="1" applyFill="1" applyBorder="1" applyAlignment="1">
      <alignment horizontal="center" vertical="center" wrapText="1"/>
    </xf>
    <xf numFmtId="0" fontId="0" fillId="3" borderId="13" xfId="0" applyFill="1" applyBorder="1" applyAlignment="1">
      <alignment horizontal="center"/>
    </xf>
    <xf numFmtId="0" fontId="7" fillId="9" borderId="0" xfId="0" applyFont="1" applyFill="1"/>
    <xf numFmtId="0" fontId="2" fillId="10" borderId="10" xfId="0" applyFont="1" applyFill="1" applyBorder="1" applyAlignment="1">
      <alignment horizontal="center" vertical="center"/>
    </xf>
    <xf numFmtId="0" fontId="2" fillId="10" borderId="1" xfId="0" applyFont="1" applyFill="1" applyBorder="1" applyAlignment="1">
      <alignment vertical="center" wrapText="1"/>
    </xf>
    <xf numFmtId="0" fontId="0" fillId="10" borderId="23" xfId="0" applyFill="1" applyBorder="1" applyAlignment="1">
      <alignment wrapText="1"/>
    </xf>
    <xf numFmtId="0" fontId="2" fillId="10" borderId="43" xfId="0" applyFont="1" applyFill="1" applyBorder="1" applyAlignment="1">
      <alignment horizontal="center" vertical="center"/>
    </xf>
    <xf numFmtId="0" fontId="2" fillId="10" borderId="44" xfId="0" applyFont="1" applyFill="1" applyBorder="1" applyAlignment="1">
      <alignment vertical="center" wrapText="1"/>
    </xf>
    <xf numFmtId="0" fontId="0" fillId="10" borderId="45" xfId="0" applyFill="1" applyBorder="1" applyAlignment="1">
      <alignment wrapText="1"/>
    </xf>
    <xf numFmtId="0" fontId="7" fillId="8" borderId="0" xfId="0" applyFont="1" applyFill="1" applyAlignment="1">
      <alignment horizontal="center" vertical="center"/>
    </xf>
    <xf numFmtId="0" fontId="0" fillId="7" borderId="23" xfId="0" applyFill="1" applyBorder="1" applyAlignment="1">
      <alignment wrapText="1"/>
    </xf>
    <xf numFmtId="0" fontId="0" fillId="7" borderId="45" xfId="0" applyFill="1" applyBorder="1" applyAlignment="1">
      <alignment wrapText="1"/>
    </xf>
    <xf numFmtId="0" fontId="0" fillId="0" borderId="0" xfId="0" applyAlignment="1">
      <alignment vertical="center" wrapText="1"/>
    </xf>
    <xf numFmtId="0" fontId="0" fillId="0" borderId="0" xfId="0" applyAlignment="1">
      <alignment wrapText="1"/>
    </xf>
    <xf numFmtId="0" fontId="0" fillId="4" borderId="36" xfId="0" applyFill="1" applyBorder="1" applyAlignment="1">
      <alignment horizontal="center"/>
    </xf>
    <xf numFmtId="0" fontId="10" fillId="0" borderId="0" xfId="0" applyFont="1" applyAlignment="1">
      <alignment horizontal="right"/>
    </xf>
    <xf numFmtId="0" fontId="14" fillId="0" borderId="0" xfId="0" applyFont="1"/>
    <xf numFmtId="0" fontId="15" fillId="0" borderId="0" xfId="0" applyFont="1"/>
    <xf numFmtId="0" fontId="0" fillId="3" borderId="17" xfId="0" applyFill="1" applyBorder="1" applyAlignment="1">
      <alignment horizontal="center"/>
    </xf>
    <xf numFmtId="0" fontId="0" fillId="3" borderId="8" xfId="0" applyFill="1" applyBorder="1" applyAlignment="1">
      <alignment horizontal="center"/>
    </xf>
    <xf numFmtId="0" fontId="0" fillId="0" borderId="0" xfId="0" applyFill="1" applyBorder="1" applyAlignment="1">
      <alignment horizontal="left" vertical="center"/>
    </xf>
    <xf numFmtId="0" fontId="2" fillId="0" borderId="0" xfId="0" applyNumberFormat="1" applyFont="1" applyBorder="1" applyAlignment="1" applyProtection="1">
      <alignment horizontal="left"/>
      <protection locked="0"/>
    </xf>
    <xf numFmtId="44" fontId="0" fillId="0" borderId="0" xfId="0" applyNumberFormat="1"/>
    <xf numFmtId="0" fontId="16" fillId="0" borderId="0" xfId="0" applyFont="1" applyBorder="1" applyAlignment="1">
      <alignment horizontal="center"/>
    </xf>
    <xf numFmtId="10" fontId="17" fillId="0" borderId="0" xfId="0" applyNumberFormat="1" applyFont="1"/>
    <xf numFmtId="0" fontId="18" fillId="0" borderId="0" xfId="0" applyFont="1"/>
    <xf numFmtId="0" fontId="24" fillId="0" borderId="0" xfId="0" applyFont="1"/>
    <xf numFmtId="0" fontId="2" fillId="0" borderId="0" xfId="0" applyFont="1" applyFill="1" applyBorder="1"/>
    <xf numFmtId="43" fontId="0" fillId="12" borderId="28" xfId="0" applyNumberFormat="1" applyFill="1" applyBorder="1" applyProtection="1">
      <protection locked="0"/>
    </xf>
    <xf numFmtId="43" fontId="0" fillId="12" borderId="29" xfId="0" applyNumberFormat="1" applyFill="1" applyBorder="1" applyProtection="1">
      <protection locked="0"/>
    </xf>
    <xf numFmtId="43" fontId="0" fillId="12" borderId="52" xfId="0" applyNumberFormat="1" applyFill="1" applyBorder="1" applyProtection="1">
      <protection locked="0"/>
    </xf>
    <xf numFmtId="44" fontId="0" fillId="12" borderId="30" xfId="0" applyNumberFormat="1" applyFill="1" applyBorder="1" applyProtection="1">
      <protection locked="0"/>
    </xf>
    <xf numFmtId="44" fontId="0" fillId="12" borderId="28" xfId="0" applyNumberFormat="1" applyFill="1" applyBorder="1" applyProtection="1">
      <protection locked="0"/>
    </xf>
    <xf numFmtId="44" fontId="0" fillId="12" borderId="54" xfId="0" applyNumberFormat="1" applyFill="1" applyBorder="1" applyProtection="1">
      <protection locked="0"/>
    </xf>
    <xf numFmtId="44" fontId="0" fillId="12" borderId="29" xfId="0" applyNumberFormat="1" applyFill="1" applyBorder="1" applyProtection="1">
      <protection locked="0"/>
    </xf>
    <xf numFmtId="0" fontId="0" fillId="12" borderId="49" xfId="0" applyFill="1" applyBorder="1" applyProtection="1">
      <protection locked="0"/>
    </xf>
    <xf numFmtId="0" fontId="0" fillId="12" borderId="33" xfId="0" applyFill="1" applyBorder="1" applyProtection="1">
      <protection locked="0"/>
    </xf>
    <xf numFmtId="0" fontId="0" fillId="12" borderId="53" xfId="0" applyFill="1" applyBorder="1" applyProtection="1">
      <protection locked="0"/>
    </xf>
    <xf numFmtId="0" fontId="0" fillId="12" borderId="37" xfId="0" applyFill="1" applyBorder="1" applyProtection="1">
      <protection locked="0"/>
    </xf>
    <xf numFmtId="0" fontId="0" fillId="12" borderId="56" xfId="0" applyFill="1" applyBorder="1" applyProtection="1">
      <protection locked="0"/>
    </xf>
    <xf numFmtId="164" fontId="0" fillId="12" borderId="49" xfId="0" applyNumberFormat="1" applyFill="1" applyBorder="1" applyProtection="1">
      <protection locked="0"/>
    </xf>
    <xf numFmtId="164" fontId="0" fillId="12" borderId="33" xfId="0" applyNumberFormat="1" applyFill="1" applyBorder="1" applyProtection="1">
      <protection locked="0"/>
    </xf>
    <xf numFmtId="164" fontId="0" fillId="12" borderId="53" xfId="0" applyNumberFormat="1" applyFill="1" applyBorder="1" applyProtection="1">
      <protection locked="0"/>
    </xf>
    <xf numFmtId="0" fontId="0" fillId="12" borderId="63" xfId="0" applyFill="1" applyBorder="1" applyProtection="1">
      <protection locked="0"/>
    </xf>
    <xf numFmtId="0" fontId="0" fillId="12" borderId="50" xfId="0" applyFill="1" applyBorder="1" applyProtection="1">
      <protection locked="0"/>
    </xf>
    <xf numFmtId="0" fontId="0" fillId="12" borderId="41" xfId="0" applyFill="1" applyBorder="1" applyProtection="1">
      <protection locked="0"/>
    </xf>
    <xf numFmtId="0" fontId="0" fillId="12" borderId="42" xfId="0" applyFill="1" applyBorder="1" applyProtection="1">
      <protection locked="0"/>
    </xf>
    <xf numFmtId="43" fontId="0" fillId="12" borderId="30" xfId="0" applyNumberFormat="1" applyFill="1" applyBorder="1" applyProtection="1">
      <protection locked="0"/>
    </xf>
    <xf numFmtId="44" fontId="0" fillId="12" borderId="0" xfId="0" applyNumberFormat="1" applyFill="1" applyBorder="1" applyAlignment="1" applyProtection="1">
      <protection locked="0"/>
    </xf>
    <xf numFmtId="44" fontId="0" fillId="12" borderId="69" xfId="0" applyNumberFormat="1" applyFill="1" applyBorder="1" applyAlignment="1" applyProtection="1">
      <protection locked="0"/>
    </xf>
    <xf numFmtId="0" fontId="0" fillId="12" borderId="28" xfId="0" applyFill="1" applyBorder="1" applyAlignment="1" applyProtection="1">
      <alignment horizontal="center"/>
      <protection locked="0"/>
    </xf>
    <xf numFmtId="0" fontId="0" fillId="0" borderId="2" xfId="0" applyBorder="1"/>
    <xf numFmtId="0" fontId="0" fillId="0" borderId="0" xfId="0" applyAlignment="1">
      <alignment horizontal="left"/>
    </xf>
    <xf numFmtId="0" fontId="0" fillId="0" borderId="0" xfId="0" applyProtection="1">
      <protection locked="0" hidden="1"/>
    </xf>
    <xf numFmtId="0" fontId="0" fillId="0" borderId="0" xfId="0" applyBorder="1" applyProtection="1">
      <protection locked="0" hidden="1"/>
    </xf>
    <xf numFmtId="0" fontId="2" fillId="0" borderId="7" xfId="0" applyFont="1" applyBorder="1" applyAlignment="1" applyProtection="1">
      <alignment horizontal="left"/>
      <protection locked="0" hidden="1"/>
    </xf>
    <xf numFmtId="0" fontId="2" fillId="0" borderId="6" xfId="0" applyFont="1" applyBorder="1" applyAlignment="1" applyProtection="1">
      <alignment horizontal="left"/>
      <protection locked="0" hidden="1"/>
    </xf>
    <xf numFmtId="0" fontId="2" fillId="0" borderId="0" xfId="0" applyFont="1" applyProtection="1">
      <protection locked="0" hidden="1"/>
    </xf>
    <xf numFmtId="0" fontId="0" fillId="0" borderId="0" xfId="0" applyAlignment="1" applyProtection="1">
      <alignment horizontal="center" vertical="center"/>
      <protection locked="0" hidden="1"/>
    </xf>
    <xf numFmtId="0" fontId="2" fillId="6" borderId="0" xfId="0" applyFont="1" applyFill="1" applyAlignment="1" applyProtection="1">
      <alignment horizontal="center" vertical="center"/>
      <protection locked="0" hidden="1"/>
    </xf>
    <xf numFmtId="0" fontId="0" fillId="0" borderId="122" xfId="0" applyBorder="1" applyProtection="1">
      <protection locked="0" hidden="1"/>
    </xf>
    <xf numFmtId="0" fontId="0" fillId="3" borderId="8" xfId="0" applyFill="1" applyBorder="1" applyAlignment="1" applyProtection="1">
      <alignment horizontal="center"/>
      <protection locked="0" hidden="1"/>
    </xf>
    <xf numFmtId="0" fontId="0" fillId="3" borderId="17" xfId="0" applyFill="1" applyBorder="1" applyAlignment="1" applyProtection="1">
      <alignment horizontal="center"/>
      <protection locked="0" hidden="1"/>
    </xf>
    <xf numFmtId="0" fontId="0" fillId="3" borderId="13" xfId="0" applyFill="1" applyBorder="1" applyAlignment="1" applyProtection="1">
      <alignment horizontal="center"/>
      <protection locked="0" hidden="1"/>
    </xf>
    <xf numFmtId="0" fontId="0" fillId="6" borderId="0" xfId="0" applyFill="1" applyProtection="1">
      <protection locked="0" hidden="1"/>
    </xf>
    <xf numFmtId="0" fontId="0" fillId="0" borderId="123" xfId="0" applyBorder="1" applyProtection="1">
      <protection locked="0" hidden="1"/>
    </xf>
    <xf numFmtId="44" fontId="0" fillId="13" borderId="30" xfId="0" applyNumberFormat="1" applyFill="1" applyBorder="1" applyProtection="1">
      <protection locked="0" hidden="1"/>
    </xf>
    <xf numFmtId="0" fontId="0" fillId="13" borderId="49" xfId="0" applyFill="1" applyBorder="1" applyProtection="1">
      <protection locked="0" hidden="1"/>
    </xf>
    <xf numFmtId="0" fontId="0" fillId="13" borderId="56" xfId="0" applyFill="1" applyBorder="1" applyProtection="1">
      <protection locked="0" hidden="1"/>
    </xf>
    <xf numFmtId="164" fontId="0" fillId="13" borderId="49" xfId="0" applyNumberFormat="1" applyFill="1" applyBorder="1" applyProtection="1">
      <protection locked="0" hidden="1"/>
    </xf>
    <xf numFmtId="44" fontId="0" fillId="13" borderId="28" xfId="0" applyNumberFormat="1" applyFill="1" applyBorder="1" applyProtection="1">
      <protection locked="0" hidden="1"/>
    </xf>
    <xf numFmtId="0" fontId="0" fillId="13" borderId="33" xfId="0" applyFill="1" applyBorder="1" applyProtection="1">
      <protection locked="0" hidden="1"/>
    </xf>
    <xf numFmtId="164" fontId="0" fillId="13" borderId="33" xfId="0" applyNumberFormat="1" applyFill="1" applyBorder="1" applyProtection="1">
      <protection locked="0" hidden="1"/>
    </xf>
    <xf numFmtId="165" fontId="0" fillId="6" borderId="0" xfId="0" applyNumberFormat="1" applyFill="1" applyProtection="1">
      <protection locked="0" hidden="1"/>
    </xf>
    <xf numFmtId="43" fontId="0" fillId="13" borderId="28" xfId="0" applyNumberFormat="1" applyFill="1" applyBorder="1" applyProtection="1">
      <protection locked="0" hidden="1"/>
    </xf>
    <xf numFmtId="43" fontId="0" fillId="13" borderId="29" xfId="0" applyNumberFormat="1" applyFill="1" applyBorder="1" applyProtection="1">
      <protection locked="0" hidden="1"/>
    </xf>
    <xf numFmtId="44" fontId="0" fillId="13" borderId="54" xfId="0" applyNumberFormat="1" applyFill="1" applyBorder="1" applyProtection="1">
      <protection locked="0" hidden="1"/>
    </xf>
    <xf numFmtId="0" fontId="0" fillId="13" borderId="53" xfId="0" applyFill="1" applyBorder="1" applyProtection="1">
      <protection locked="0" hidden="1"/>
    </xf>
    <xf numFmtId="164" fontId="0" fillId="13" borderId="53" xfId="0" applyNumberFormat="1" applyFill="1" applyBorder="1" applyProtection="1">
      <protection locked="0" hidden="1"/>
    </xf>
    <xf numFmtId="43" fontId="0" fillId="13" borderId="52" xfId="0" applyNumberFormat="1" applyFill="1" applyBorder="1" applyProtection="1">
      <protection locked="0" hidden="1"/>
    </xf>
    <xf numFmtId="44" fontId="0" fillId="13" borderId="29" xfId="0" applyNumberFormat="1" applyFill="1" applyBorder="1" applyProtection="1">
      <protection locked="0" hidden="1"/>
    </xf>
    <xf numFmtId="0" fontId="0" fillId="13" borderId="37" xfId="0" applyFill="1" applyBorder="1" applyProtection="1">
      <protection locked="0" hidden="1"/>
    </xf>
    <xf numFmtId="0" fontId="0" fillId="4" borderId="43" xfId="0" applyFill="1" applyBorder="1" applyProtection="1">
      <protection locked="0" hidden="1"/>
    </xf>
    <xf numFmtId="0" fontId="0" fillId="4" borderId="44" xfId="0" applyFill="1" applyBorder="1" applyProtection="1">
      <protection locked="0" hidden="1"/>
    </xf>
    <xf numFmtId="0" fontId="0" fillId="4" borderId="27" xfId="0" applyFill="1" applyBorder="1" applyProtection="1">
      <protection locked="0" hidden="1"/>
    </xf>
    <xf numFmtId="42" fontId="0" fillId="4" borderId="44" xfId="0" applyNumberFormat="1" applyFill="1" applyBorder="1" applyProtection="1">
      <protection locked="0" hidden="1"/>
    </xf>
    <xf numFmtId="0" fontId="0" fillId="4" borderId="26" xfId="0" applyFill="1" applyBorder="1" applyProtection="1">
      <protection locked="0" hidden="1"/>
    </xf>
    <xf numFmtId="42" fontId="0" fillId="4" borderId="26" xfId="0" applyNumberFormat="1" applyFill="1" applyBorder="1" applyProtection="1">
      <protection locked="0" hidden="1"/>
    </xf>
    <xf numFmtId="0" fontId="2" fillId="4" borderId="25" xfId="0" applyFont="1" applyFill="1" applyBorder="1" applyProtection="1">
      <protection locked="0" hidden="1"/>
    </xf>
    <xf numFmtId="43" fontId="0" fillId="13" borderId="30" xfId="0" applyNumberFormat="1" applyFill="1" applyBorder="1" applyProtection="1">
      <protection locked="0" hidden="1"/>
    </xf>
    <xf numFmtId="0" fontId="0" fillId="13" borderId="50" xfId="0" applyFill="1" applyBorder="1" applyProtection="1">
      <protection locked="0" hidden="1"/>
    </xf>
    <xf numFmtId="0" fontId="0" fillId="0" borderId="13" xfId="0" applyBorder="1" applyProtection="1">
      <protection locked="0" hidden="1"/>
    </xf>
    <xf numFmtId="0" fontId="0" fillId="13" borderId="41" xfId="0" applyFill="1" applyBorder="1" applyProtection="1">
      <protection locked="0" hidden="1"/>
    </xf>
    <xf numFmtId="0" fontId="0" fillId="0" borderId="124" xfId="0" applyBorder="1" applyProtection="1">
      <protection locked="0" hidden="1"/>
    </xf>
    <xf numFmtId="0" fontId="0" fillId="13" borderId="42" xfId="0" applyFill="1" applyBorder="1" applyProtection="1">
      <protection locked="0" hidden="1"/>
    </xf>
    <xf numFmtId="0" fontId="0" fillId="13" borderId="63" xfId="0" applyFill="1" applyBorder="1" applyProtection="1">
      <protection locked="0" hidden="1"/>
    </xf>
    <xf numFmtId="0" fontId="3" fillId="2" borderId="64" xfId="1" applyFont="1" applyBorder="1" applyAlignment="1" applyProtection="1">
      <alignment horizontal="center"/>
      <protection locked="0" hidden="1"/>
    </xf>
    <xf numFmtId="0" fontId="3" fillId="2" borderId="5" xfId="1" applyFont="1" applyBorder="1" applyAlignment="1" applyProtection="1">
      <alignment horizontal="center"/>
      <protection locked="0" hidden="1"/>
    </xf>
    <xf numFmtId="0" fontId="0" fillId="4" borderId="36" xfId="0" applyFill="1" applyBorder="1" applyAlignment="1" applyProtection="1">
      <alignment horizontal="center"/>
      <protection locked="0" hidden="1"/>
    </xf>
    <xf numFmtId="0" fontId="0" fillId="13" borderId="28" xfId="0" applyFill="1" applyBorder="1" applyAlignment="1" applyProtection="1">
      <alignment horizontal="center"/>
      <protection locked="0" hidden="1"/>
    </xf>
    <xf numFmtId="44" fontId="0" fillId="13" borderId="0" xfId="0" applyNumberFormat="1" applyFill="1" applyBorder="1" applyAlignment="1" applyProtection="1">
      <protection locked="0" hidden="1"/>
    </xf>
    <xf numFmtId="44" fontId="0" fillId="13" borderId="69" xfId="0" applyNumberFormat="1" applyFill="1" applyBorder="1" applyAlignment="1" applyProtection="1">
      <protection locked="0" hidden="1"/>
    </xf>
    <xf numFmtId="0" fontId="2" fillId="0" borderId="0" xfId="0" applyFont="1" applyFill="1" applyBorder="1" applyProtection="1">
      <protection locked="0" hidden="1"/>
    </xf>
    <xf numFmtId="0" fontId="2" fillId="0" borderId="0" xfId="0" applyFont="1" applyFill="1" applyProtection="1">
      <protection locked="0" hidden="1"/>
    </xf>
    <xf numFmtId="0" fontId="15" fillId="0" borderId="0" xfId="0" applyFont="1" applyProtection="1">
      <protection locked="0" hidden="1"/>
    </xf>
    <xf numFmtId="0" fontId="14" fillId="0" borderId="0" xfId="0" applyFont="1" applyProtection="1">
      <protection locked="0" hidden="1"/>
    </xf>
    <xf numFmtId="0" fontId="10" fillId="0" borderId="0" xfId="0" applyFont="1" applyAlignment="1" applyProtection="1">
      <alignment horizontal="right"/>
      <protection locked="0" hidden="1"/>
    </xf>
    <xf numFmtId="0" fontId="0" fillId="3" borderId="8" xfId="0" applyFill="1" applyBorder="1" applyAlignment="1" applyProtection="1">
      <alignment horizontal="center"/>
      <protection hidden="1"/>
    </xf>
    <xf numFmtId="0" fontId="0" fillId="10" borderId="58" xfId="0" applyFill="1" applyBorder="1" applyProtection="1">
      <protection hidden="1"/>
    </xf>
    <xf numFmtId="0" fontId="9" fillId="10" borderId="49" xfId="0" applyFont="1" applyFill="1" applyBorder="1" applyProtection="1">
      <protection hidden="1"/>
    </xf>
    <xf numFmtId="0" fontId="2" fillId="10"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2" fillId="10" borderId="1" xfId="0" applyFont="1" applyFill="1" applyBorder="1" applyAlignment="1" applyProtection="1">
      <alignment horizontal="center"/>
      <protection hidden="1"/>
    </xf>
    <xf numFmtId="0" fontId="0" fillId="3" borderId="1" xfId="0" applyFill="1" applyBorder="1" applyAlignment="1" applyProtection="1">
      <alignment horizontal="center"/>
      <protection hidden="1"/>
    </xf>
    <xf numFmtId="0" fontId="0" fillId="10" borderId="37" xfId="0" applyFill="1" applyBorder="1" applyProtection="1">
      <protection hidden="1"/>
    </xf>
    <xf numFmtId="0" fontId="0" fillId="3" borderId="9" xfId="0" applyFill="1" applyBorder="1" applyAlignment="1" applyProtection="1">
      <alignment horizontal="center"/>
      <protection hidden="1"/>
    </xf>
    <xf numFmtId="0" fontId="2" fillId="10" borderId="34" xfId="0" applyFont="1" applyFill="1" applyBorder="1" applyAlignment="1" applyProtection="1">
      <alignment horizontal="center"/>
      <protection hidden="1"/>
    </xf>
    <xf numFmtId="0" fontId="2" fillId="10" borderId="35" xfId="0" applyFont="1" applyFill="1" applyBorder="1" applyAlignment="1" applyProtection="1">
      <alignment horizontal="center"/>
      <protection hidden="1"/>
    </xf>
    <xf numFmtId="0" fontId="0" fillId="3" borderId="15" xfId="0" applyFill="1" applyBorder="1" applyAlignment="1" applyProtection="1">
      <alignment horizontal="center"/>
      <protection hidden="1"/>
    </xf>
    <xf numFmtId="42" fontId="0" fillId="0" borderId="55" xfId="0" applyNumberFormat="1" applyBorder="1" applyProtection="1">
      <protection hidden="1"/>
    </xf>
    <xf numFmtId="44" fontId="0" fillId="0" borderId="12" xfId="0" applyNumberFormat="1" applyBorder="1" applyProtection="1">
      <protection hidden="1"/>
    </xf>
    <xf numFmtId="42" fontId="0" fillId="0" borderId="88" xfId="0" applyNumberFormat="1" applyBorder="1" applyProtection="1">
      <protection hidden="1"/>
    </xf>
    <xf numFmtId="44" fontId="0" fillId="0" borderId="89" xfId="0" applyNumberFormat="1" applyBorder="1" applyProtection="1">
      <protection hidden="1"/>
    </xf>
    <xf numFmtId="42" fontId="0" fillId="0" borderId="84" xfId="0" applyNumberFormat="1" applyBorder="1" applyProtection="1">
      <protection hidden="1"/>
    </xf>
    <xf numFmtId="44" fontId="0" fillId="0" borderId="14" xfId="0" applyNumberFormat="1" applyBorder="1" applyProtection="1">
      <protection hidden="1"/>
    </xf>
    <xf numFmtId="42" fontId="0" fillId="0" borderId="85" xfId="0" applyNumberFormat="1" applyBorder="1" applyProtection="1">
      <protection hidden="1"/>
    </xf>
    <xf numFmtId="44" fontId="0" fillId="0" borderId="87" xfId="0" applyNumberFormat="1" applyBorder="1" applyProtection="1">
      <protection hidden="1"/>
    </xf>
    <xf numFmtId="42" fontId="0" fillId="0" borderId="90" xfId="0" applyNumberFormat="1" applyBorder="1" applyProtection="1">
      <protection hidden="1"/>
    </xf>
    <xf numFmtId="44" fontId="0" fillId="0" borderId="95" xfId="0" applyNumberFormat="1" applyBorder="1" applyProtection="1">
      <protection hidden="1"/>
    </xf>
    <xf numFmtId="42" fontId="0" fillId="0" borderId="0" xfId="0" applyNumberFormat="1" applyBorder="1" applyProtection="1">
      <protection hidden="1"/>
    </xf>
    <xf numFmtId="42" fontId="0" fillId="0" borderId="94" xfId="0" applyNumberFormat="1" applyBorder="1" applyProtection="1">
      <protection hidden="1"/>
    </xf>
    <xf numFmtId="42" fontId="0" fillId="0" borderId="93" xfId="0" applyNumberFormat="1" applyBorder="1" applyProtection="1">
      <protection hidden="1"/>
    </xf>
    <xf numFmtId="42" fontId="0" fillId="0" borderId="14" xfId="0" applyNumberFormat="1" applyBorder="1" applyProtection="1">
      <protection hidden="1"/>
    </xf>
    <xf numFmtId="42" fontId="0" fillId="0" borderId="92" xfId="0" applyNumberFormat="1" applyBorder="1" applyProtection="1">
      <protection hidden="1"/>
    </xf>
    <xf numFmtId="42" fontId="0" fillId="0" borderId="91" xfId="0" applyNumberFormat="1" applyBorder="1" applyProtection="1">
      <protection hidden="1"/>
    </xf>
    <xf numFmtId="42" fontId="0" fillId="0" borderId="96" xfId="0" applyNumberFormat="1" applyBorder="1" applyProtection="1">
      <protection hidden="1"/>
    </xf>
    <xf numFmtId="0" fontId="3" fillId="0" borderId="13" xfId="0" applyFont="1" applyBorder="1" applyProtection="1">
      <protection hidden="1"/>
    </xf>
    <xf numFmtId="0" fontId="0" fillId="0" borderId="0" xfId="0" applyBorder="1" applyProtection="1">
      <protection hidden="1"/>
    </xf>
    <xf numFmtId="0" fontId="3" fillId="2" borderId="2" xfId="1" applyFont="1" applyBorder="1" applyAlignment="1" applyProtection="1">
      <alignment horizontal="center"/>
      <protection hidden="1"/>
    </xf>
    <xf numFmtId="0" fontId="3" fillId="4" borderId="11" xfId="0" applyFont="1" applyFill="1" applyBorder="1" applyAlignment="1" applyProtection="1">
      <alignment horizontal="center" vertical="center" wrapText="1"/>
      <protection hidden="1"/>
    </xf>
    <xf numFmtId="0" fontId="2" fillId="4" borderId="20" xfId="0" applyFont="1" applyFill="1" applyBorder="1" applyAlignment="1" applyProtection="1">
      <alignment horizontal="center" vertical="center"/>
      <protection hidden="1"/>
    </xf>
    <xf numFmtId="0" fontId="0" fillId="4" borderId="20" xfId="0" applyFill="1" applyBorder="1" applyAlignment="1" applyProtection="1">
      <alignment horizontal="center" vertical="center" wrapText="1"/>
      <protection hidden="1"/>
    </xf>
    <xf numFmtId="0" fontId="0" fillId="4" borderId="5" xfId="0" applyFill="1" applyBorder="1" applyAlignment="1" applyProtection="1">
      <alignment horizontal="center" vertical="center" wrapText="1"/>
      <protection hidden="1"/>
    </xf>
    <xf numFmtId="0" fontId="0" fillId="4" borderId="21" xfId="0" applyFill="1" applyBorder="1" applyAlignment="1" applyProtection="1">
      <alignment horizontal="center" vertical="center" wrapText="1"/>
      <protection hidden="1"/>
    </xf>
    <xf numFmtId="0" fontId="0" fillId="0" borderId="120" xfId="0" applyBorder="1" applyAlignment="1" applyProtection="1">
      <alignment horizontal="center"/>
      <protection hidden="1"/>
    </xf>
    <xf numFmtId="0" fontId="2" fillId="4" borderId="44" xfId="0" applyFont="1" applyFill="1" applyBorder="1" applyAlignment="1" applyProtection="1">
      <alignment vertical="center"/>
      <protection hidden="1"/>
    </xf>
    <xf numFmtId="44" fontId="2" fillId="4" borderId="4" xfId="0" applyNumberFormat="1" applyFont="1" applyFill="1" applyBorder="1" applyProtection="1">
      <protection hidden="1"/>
    </xf>
    <xf numFmtId="44" fontId="2" fillId="4" borderId="14" xfId="0" applyNumberFormat="1" applyFont="1" applyFill="1" applyBorder="1" applyProtection="1">
      <protection hidden="1"/>
    </xf>
    <xf numFmtId="0" fontId="0" fillId="5" borderId="0" xfId="0" applyFill="1" applyBorder="1" applyAlignment="1" applyProtection="1">
      <alignment horizontal="center"/>
      <protection hidden="1"/>
    </xf>
    <xf numFmtId="0" fontId="0" fillId="10" borderId="0" xfId="0" applyFill="1" applyBorder="1" applyProtection="1">
      <protection hidden="1"/>
    </xf>
    <xf numFmtId="0" fontId="9" fillId="10" borderId="0" xfId="0" applyFont="1" applyFill="1" applyBorder="1" applyProtection="1">
      <protection hidden="1"/>
    </xf>
    <xf numFmtId="49" fontId="0" fillId="5" borderId="0" xfId="0" applyNumberFormat="1" applyFill="1" applyBorder="1" applyAlignment="1" applyProtection="1">
      <alignment horizontal="center"/>
      <protection hidden="1"/>
    </xf>
    <xf numFmtId="42" fontId="0" fillId="0" borderId="90" xfId="0" applyNumberFormat="1" applyFill="1" applyBorder="1" applyProtection="1">
      <protection hidden="1"/>
    </xf>
    <xf numFmtId="44" fontId="0" fillId="0" borderId="95" xfId="0" applyNumberFormat="1" applyFill="1" applyBorder="1" applyProtection="1">
      <protection hidden="1"/>
    </xf>
    <xf numFmtId="42" fontId="0" fillId="0" borderId="88" xfId="0" applyNumberFormat="1" applyFill="1" applyBorder="1" applyProtection="1">
      <protection hidden="1"/>
    </xf>
    <xf numFmtId="44" fontId="0" fillId="0" borderId="89" xfId="0" applyNumberFormat="1" applyFill="1" applyBorder="1" applyProtection="1">
      <protection hidden="1"/>
    </xf>
    <xf numFmtId="42" fontId="0" fillId="0" borderId="0" xfId="0" applyNumberFormat="1" applyFill="1" applyBorder="1" applyProtection="1">
      <protection hidden="1"/>
    </xf>
    <xf numFmtId="44" fontId="0" fillId="0" borderId="14" xfId="0" applyNumberFormat="1" applyFill="1" applyBorder="1" applyProtection="1">
      <protection hidden="1"/>
    </xf>
    <xf numFmtId="42" fontId="0" fillId="0" borderId="14" xfId="0" applyNumberFormat="1" applyFill="1" applyBorder="1" applyProtection="1">
      <protection hidden="1"/>
    </xf>
    <xf numFmtId="42" fontId="0" fillId="0" borderId="92" xfId="0" applyNumberFormat="1" applyFill="1" applyBorder="1" applyProtection="1">
      <protection hidden="1"/>
    </xf>
    <xf numFmtId="44" fontId="2" fillId="4" borderId="19" xfId="0" applyNumberFormat="1" applyFont="1" applyFill="1" applyBorder="1" applyProtection="1">
      <protection hidden="1"/>
    </xf>
    <xf numFmtId="42" fontId="0" fillId="0" borderId="97" xfId="0" applyNumberFormat="1" applyFill="1" applyBorder="1" applyProtection="1">
      <protection hidden="1"/>
    </xf>
    <xf numFmtId="44" fontId="2" fillId="4" borderId="6" xfId="0" applyNumberFormat="1" applyFont="1" applyFill="1" applyBorder="1" applyProtection="1">
      <protection hidden="1"/>
    </xf>
    <xf numFmtId="0" fontId="3" fillId="2" borderId="20" xfId="1" applyFont="1" applyBorder="1" applyAlignment="1" applyProtection="1">
      <alignment horizontal="center"/>
      <protection hidden="1"/>
    </xf>
    <xf numFmtId="0" fontId="0" fillId="0" borderId="13" xfId="0" applyBorder="1" applyAlignment="1" applyProtection="1">
      <alignment horizontal="center" vertical="center"/>
      <protection hidden="1"/>
    </xf>
    <xf numFmtId="0" fontId="0" fillId="0" borderId="0" xfId="0" applyBorder="1" applyAlignment="1" applyProtection="1">
      <alignment horizontal="left" vertical="center"/>
      <protection hidden="1"/>
    </xf>
    <xf numFmtId="0" fontId="0" fillId="0" borderId="13" xfId="0" applyBorder="1" applyAlignment="1" applyProtection="1">
      <alignment horizontal="center"/>
      <protection hidden="1"/>
    </xf>
    <xf numFmtId="0" fontId="0" fillId="0" borderId="68" xfId="0" applyFill="1" applyBorder="1" applyAlignment="1" applyProtection="1">
      <alignment wrapText="1"/>
      <protection hidden="1"/>
    </xf>
    <xf numFmtId="44" fontId="12" fillId="4" borderId="14" xfId="0" applyNumberFormat="1" applyFont="1" applyFill="1" applyBorder="1" applyProtection="1">
      <protection hidden="1"/>
    </xf>
    <xf numFmtId="44" fontId="12" fillId="4" borderId="62" xfId="0" applyNumberFormat="1" applyFont="1" applyFill="1" applyBorder="1" applyProtection="1">
      <protection hidden="1"/>
    </xf>
    <xf numFmtId="0" fontId="0" fillId="0" borderId="61" xfId="0" applyBorder="1" applyAlignment="1" applyProtection="1">
      <alignment horizontal="center"/>
      <protection hidden="1"/>
    </xf>
    <xf numFmtId="42" fontId="0" fillId="0" borderId="1" xfId="0" applyNumberFormat="1" applyBorder="1" applyProtection="1">
      <protection hidden="1"/>
    </xf>
    <xf numFmtId="0" fontId="2" fillId="4" borderId="43" xfId="0" applyFont="1" applyFill="1" applyBorder="1" applyAlignment="1" applyProtection="1">
      <alignment vertical="center"/>
      <protection hidden="1"/>
    </xf>
    <xf numFmtId="0" fontId="0" fillId="4" borderId="43" xfId="0" applyFill="1" applyBorder="1" applyProtection="1">
      <protection hidden="1"/>
    </xf>
    <xf numFmtId="0" fontId="0" fillId="4" borderId="44" xfId="0" applyFill="1" applyBorder="1" applyProtection="1">
      <protection hidden="1"/>
    </xf>
    <xf numFmtId="0" fontId="0" fillId="4" borderId="27" xfId="0" applyFill="1" applyBorder="1" applyProtection="1">
      <protection hidden="1"/>
    </xf>
    <xf numFmtId="42" fontId="0" fillId="4" borderId="44" xfId="0" applyNumberFormat="1" applyFill="1" applyBorder="1" applyProtection="1">
      <protection hidden="1"/>
    </xf>
    <xf numFmtId="0" fontId="0" fillId="4" borderId="26" xfId="0" applyFill="1" applyBorder="1" applyProtection="1">
      <protection hidden="1"/>
    </xf>
    <xf numFmtId="42" fontId="0" fillId="4" borderId="26" xfId="0" applyNumberFormat="1" applyFill="1" applyBorder="1" applyProtection="1">
      <protection hidden="1"/>
    </xf>
    <xf numFmtId="0" fontId="2" fillId="4" borderId="25" xfId="0" applyFont="1" applyFill="1" applyBorder="1" applyProtection="1">
      <protection hidden="1"/>
    </xf>
    <xf numFmtId="42" fontId="0" fillId="0" borderId="84" xfId="0" applyNumberFormat="1" applyFill="1" applyBorder="1" applyProtection="1">
      <protection hidden="1"/>
    </xf>
    <xf numFmtId="44" fontId="0" fillId="0" borderId="86" xfId="0" applyNumberFormat="1" applyFill="1" applyBorder="1" applyProtection="1">
      <protection hidden="1"/>
    </xf>
    <xf numFmtId="42" fontId="0" fillId="0" borderId="118" xfId="0" applyNumberFormat="1" applyFill="1" applyBorder="1" applyProtection="1">
      <protection hidden="1"/>
    </xf>
    <xf numFmtId="44" fontId="0" fillId="0" borderId="119" xfId="0" applyNumberFormat="1" applyFill="1" applyBorder="1" applyProtection="1">
      <protection hidden="1"/>
    </xf>
    <xf numFmtId="0" fontId="3" fillId="2" borderId="64" xfId="1" applyFont="1" applyBorder="1" applyAlignment="1" applyProtection="1">
      <alignment horizontal="center"/>
      <protection hidden="1"/>
    </xf>
    <xf numFmtId="0" fontId="3" fillId="2" borderId="5" xfId="1" applyFont="1" applyBorder="1" applyAlignment="1" applyProtection="1">
      <alignment horizontal="center"/>
      <protection hidden="1"/>
    </xf>
    <xf numFmtId="0" fontId="0" fillId="0" borderId="114" xfId="0" applyBorder="1" applyAlignment="1" applyProtection="1">
      <alignment horizontal="center" vertical="center"/>
      <protection hidden="1"/>
    </xf>
    <xf numFmtId="0" fontId="0" fillId="0" borderId="112" xfId="0" applyBorder="1" applyAlignment="1" applyProtection="1">
      <alignment horizontal="left" vertical="center"/>
      <protection hidden="1"/>
    </xf>
    <xf numFmtId="0" fontId="0" fillId="0" borderId="114" xfId="0" applyBorder="1" applyAlignment="1" applyProtection="1">
      <alignment horizontal="center"/>
      <protection hidden="1"/>
    </xf>
    <xf numFmtId="0" fontId="0" fillId="0" borderId="112" xfId="0" applyBorder="1" applyProtection="1">
      <protection hidden="1"/>
    </xf>
    <xf numFmtId="0" fontId="0" fillId="0" borderId="115" xfId="0" applyBorder="1" applyAlignment="1" applyProtection="1">
      <alignment horizontal="center"/>
      <protection hidden="1"/>
    </xf>
    <xf numFmtId="0" fontId="0" fillId="0" borderId="100" xfId="0" applyFill="1" applyBorder="1" applyAlignment="1" applyProtection="1">
      <alignment wrapText="1"/>
      <protection hidden="1"/>
    </xf>
    <xf numFmtId="43" fontId="0" fillId="13" borderId="61" xfId="0" applyNumberFormat="1" applyFill="1" applyBorder="1" applyProtection="1">
      <protection locked="0"/>
    </xf>
    <xf numFmtId="43" fontId="0" fillId="12" borderId="61" xfId="0" applyNumberFormat="1" applyFill="1" applyBorder="1" applyProtection="1">
      <protection locked="0"/>
    </xf>
    <xf numFmtId="0" fontId="2" fillId="4" borderId="72" xfId="0" applyFont="1" applyFill="1" applyBorder="1" applyAlignment="1" applyProtection="1">
      <alignment horizontal="center" vertical="center"/>
      <protection hidden="1"/>
    </xf>
    <xf numFmtId="0" fontId="2" fillId="13" borderId="82" xfId="0" applyFont="1" applyFill="1" applyBorder="1" applyAlignment="1" applyProtection="1">
      <alignment horizontal="center" vertical="center" wrapText="1"/>
      <protection hidden="1"/>
    </xf>
    <xf numFmtId="0" fontId="2" fillId="13" borderId="83" xfId="0" applyFont="1" applyFill="1" applyBorder="1" applyAlignment="1" applyProtection="1">
      <alignment horizontal="center" vertical="center" wrapText="1"/>
      <protection hidden="1"/>
    </xf>
    <xf numFmtId="0" fontId="2" fillId="12" borderId="22" xfId="0" applyFont="1" applyFill="1" applyBorder="1" applyAlignment="1" applyProtection="1">
      <alignment horizontal="center" vertical="center"/>
      <protection hidden="1"/>
    </xf>
    <xf numFmtId="0" fontId="2" fillId="12" borderId="83" xfId="0" applyFont="1" applyFill="1" applyBorder="1" applyAlignment="1" applyProtection="1">
      <alignment horizontal="center" vertical="center"/>
      <protection hidden="1"/>
    </xf>
    <xf numFmtId="0" fontId="2" fillId="12" borderId="82" xfId="0" applyFont="1" applyFill="1" applyBorder="1" applyAlignment="1" applyProtection="1">
      <alignment horizontal="center" vertical="center" wrapText="1"/>
      <protection hidden="1"/>
    </xf>
    <xf numFmtId="0" fontId="2" fillId="12" borderId="72" xfId="0" applyFont="1" applyFill="1" applyBorder="1" applyAlignment="1" applyProtection="1">
      <alignment horizontal="center" vertical="center" wrapText="1"/>
      <protection hidden="1"/>
    </xf>
    <xf numFmtId="0" fontId="0" fillId="0" borderId="72" xfId="0" applyBorder="1" applyAlignment="1" applyProtection="1">
      <alignment horizontal="center"/>
      <protection hidden="1"/>
    </xf>
    <xf numFmtId="0" fontId="0" fillId="0" borderId="72" xfId="0" applyBorder="1" applyAlignment="1" applyProtection="1">
      <alignment horizontal="center" vertical="center"/>
      <protection hidden="1"/>
    </xf>
    <xf numFmtId="0" fontId="0" fillId="0" borderId="76" xfId="0" applyBorder="1" applyAlignment="1" applyProtection="1">
      <alignment horizontal="center" vertical="center"/>
      <protection hidden="1"/>
    </xf>
    <xf numFmtId="0" fontId="2" fillId="4" borderId="72" xfId="0" applyFont="1" applyFill="1" applyBorder="1" applyAlignment="1" applyProtection="1">
      <alignment vertical="center"/>
      <protection hidden="1"/>
    </xf>
    <xf numFmtId="0" fontId="0" fillId="4" borderId="0" xfId="0" applyFill="1" applyAlignment="1" applyProtection="1">
      <alignment horizontal="center"/>
      <protection hidden="1"/>
    </xf>
    <xf numFmtId="42" fontId="0" fillId="0" borderId="78" xfId="0" applyNumberFormat="1" applyBorder="1" applyProtection="1">
      <protection hidden="1"/>
    </xf>
    <xf numFmtId="44" fontId="0" fillId="0" borderId="78" xfId="0" applyNumberFormat="1" applyBorder="1" applyProtection="1">
      <protection hidden="1"/>
    </xf>
    <xf numFmtId="44" fontId="0" fillId="0" borderId="0" xfId="0" applyNumberFormat="1" applyBorder="1" applyProtection="1">
      <protection hidden="1"/>
    </xf>
    <xf numFmtId="44" fontId="2" fillId="0" borderId="98" xfId="0" applyNumberFormat="1" applyFont="1" applyBorder="1" applyProtection="1">
      <protection hidden="1"/>
    </xf>
    <xf numFmtId="44" fontId="2" fillId="0" borderId="99" xfId="0" applyNumberFormat="1" applyFont="1" applyBorder="1" applyProtection="1">
      <protection hidden="1"/>
    </xf>
    <xf numFmtId="44" fontId="2" fillId="0" borderId="82" xfId="0" applyNumberFormat="1" applyFont="1" applyBorder="1" applyProtection="1">
      <protection hidden="1"/>
    </xf>
    <xf numFmtId="44" fontId="2" fillId="0" borderId="103" xfId="0" applyNumberFormat="1" applyFont="1" applyBorder="1" applyProtection="1">
      <protection hidden="1"/>
    </xf>
    <xf numFmtId="42" fontId="0" fillId="0" borderId="0" xfId="0" applyNumberFormat="1" applyProtection="1">
      <protection hidden="1"/>
    </xf>
    <xf numFmtId="44" fontId="0" fillId="0" borderId="0" xfId="0" applyNumberFormat="1" applyProtection="1">
      <protection hidden="1"/>
    </xf>
    <xf numFmtId="42" fontId="0" fillId="0" borderId="77" xfId="0" applyNumberFormat="1" applyBorder="1" applyProtection="1">
      <protection hidden="1"/>
    </xf>
    <xf numFmtId="44" fontId="0" fillId="0" borderId="77" xfId="0" applyNumberFormat="1" applyBorder="1" applyProtection="1">
      <protection hidden="1"/>
    </xf>
    <xf numFmtId="44" fontId="0" fillId="0" borderId="79" xfId="0" applyNumberFormat="1" applyBorder="1" applyProtection="1">
      <protection hidden="1"/>
    </xf>
    <xf numFmtId="44" fontId="2" fillId="0" borderId="102" xfId="0" applyNumberFormat="1" applyFont="1" applyBorder="1" applyProtection="1">
      <protection hidden="1"/>
    </xf>
    <xf numFmtId="44" fontId="0" fillId="10" borderId="104" xfId="0" applyNumberFormat="1" applyFill="1" applyBorder="1" applyProtection="1">
      <protection hidden="1"/>
    </xf>
    <xf numFmtId="44" fontId="0" fillId="10" borderId="105" xfId="0" applyNumberFormat="1" applyFill="1" applyBorder="1" applyProtection="1">
      <protection hidden="1"/>
    </xf>
    <xf numFmtId="44" fontId="0" fillId="10" borderId="106" xfId="0" applyNumberFormat="1" applyFill="1" applyBorder="1" applyProtection="1">
      <protection hidden="1"/>
    </xf>
    <xf numFmtId="44" fontId="2" fillId="4" borderId="67" xfId="0" applyNumberFormat="1" applyFont="1" applyFill="1" applyBorder="1" applyAlignment="1" applyProtection="1">
      <alignment horizontal="left" vertical="center"/>
      <protection hidden="1"/>
    </xf>
    <xf numFmtId="0" fontId="0" fillId="0" borderId="83" xfId="0" applyFill="1" applyBorder="1" applyAlignment="1" applyProtection="1">
      <alignment horizontal="left" vertical="center"/>
      <protection hidden="1"/>
    </xf>
    <xf numFmtId="0" fontId="0" fillId="0" borderId="72" xfId="0" applyBorder="1" applyAlignment="1" applyProtection="1">
      <alignment horizontal="left" vertical="center"/>
      <protection hidden="1"/>
    </xf>
    <xf numFmtId="0" fontId="0" fillId="0" borderId="72" xfId="0" applyBorder="1" applyProtection="1">
      <protection hidden="1"/>
    </xf>
    <xf numFmtId="0" fontId="0" fillId="0" borderId="76" xfId="0" applyFill="1" applyBorder="1" applyAlignment="1" applyProtection="1">
      <alignment wrapText="1"/>
      <protection hidden="1"/>
    </xf>
    <xf numFmtId="44" fontId="0" fillId="0" borderId="116" xfId="0" applyNumberFormat="1" applyBorder="1" applyProtection="1">
      <protection hidden="1"/>
    </xf>
    <xf numFmtId="44" fontId="0" fillId="0" borderId="117" xfId="0" applyNumberFormat="1" applyBorder="1" applyProtection="1">
      <protection hidden="1"/>
    </xf>
    <xf numFmtId="44" fontId="0" fillId="0" borderId="107" xfId="0" applyNumberFormat="1" applyBorder="1" applyProtection="1">
      <protection hidden="1"/>
    </xf>
    <xf numFmtId="44" fontId="0" fillId="10" borderId="107" xfId="0" applyNumberFormat="1" applyFill="1" applyBorder="1" applyProtection="1">
      <protection hidden="1"/>
    </xf>
    <xf numFmtId="44" fontId="0" fillId="0" borderId="81" xfId="0" applyNumberFormat="1" applyBorder="1" applyProtection="1">
      <protection hidden="1"/>
    </xf>
    <xf numFmtId="44" fontId="0" fillId="0" borderId="105" xfId="0" applyNumberFormat="1" applyBorder="1" applyProtection="1">
      <protection hidden="1"/>
    </xf>
    <xf numFmtId="44" fontId="0" fillId="0" borderId="80" xfId="0" applyNumberFormat="1" applyBorder="1" applyProtection="1">
      <protection hidden="1"/>
    </xf>
    <xf numFmtId="44" fontId="0" fillId="10" borderId="68" xfId="0" applyNumberFormat="1" applyFill="1" applyBorder="1" applyProtection="1">
      <protection hidden="1"/>
    </xf>
    <xf numFmtId="44" fontId="2" fillId="4" borderId="75" xfId="0" applyNumberFormat="1" applyFont="1" applyFill="1" applyBorder="1" applyAlignment="1" applyProtection="1">
      <alignment horizontal="left" vertical="center"/>
      <protection hidden="1"/>
    </xf>
    <xf numFmtId="44" fontId="22" fillId="9" borderId="51" xfId="0" applyNumberFormat="1" applyFont="1" applyFill="1" applyBorder="1" applyProtection="1">
      <protection hidden="1"/>
    </xf>
    <xf numFmtId="0" fontId="2" fillId="13" borderId="72" xfId="0" applyFont="1" applyFill="1" applyBorder="1" applyAlignment="1" applyProtection="1">
      <alignment horizontal="center" vertical="center"/>
      <protection hidden="1"/>
    </xf>
    <xf numFmtId="44" fontId="0" fillId="0" borderId="125" xfId="0" applyNumberFormat="1" applyBorder="1" applyProtection="1">
      <protection locked="0"/>
    </xf>
    <xf numFmtId="44" fontId="0" fillId="0" borderId="77" xfId="0" applyNumberFormat="1" applyBorder="1" applyProtection="1">
      <protection locked="0"/>
    </xf>
    <xf numFmtId="44" fontId="0" fillId="0" borderId="79" xfId="0" applyNumberFormat="1" applyBorder="1" applyProtection="1">
      <protection locked="0"/>
    </xf>
    <xf numFmtId="0" fontId="3" fillId="0" borderId="13" xfId="0" applyFont="1" applyBorder="1"/>
    <xf numFmtId="0" fontId="2" fillId="4" borderId="20" xfId="0" applyFont="1" applyFill="1" applyBorder="1" applyAlignment="1">
      <alignment horizontal="center" vertical="center"/>
    </xf>
    <xf numFmtId="0" fontId="0" fillId="4" borderId="20" xfId="0" applyFill="1" applyBorder="1" applyAlignment="1">
      <alignment horizontal="center" vertical="center" wrapText="1"/>
    </xf>
    <xf numFmtId="0" fontId="0" fillId="4" borderId="5" xfId="0" applyFill="1" applyBorder="1" applyAlignment="1">
      <alignment horizontal="center" vertical="center" wrapText="1"/>
    </xf>
    <xf numFmtId="0" fontId="0" fillId="4" borderId="21" xfId="0" applyFill="1" applyBorder="1" applyAlignment="1">
      <alignment horizontal="center" vertical="center" wrapText="1"/>
    </xf>
    <xf numFmtId="0" fontId="0" fillId="0" borderId="3" xfId="0" applyBorder="1"/>
    <xf numFmtId="0" fontId="0" fillId="0" borderId="22" xfId="0" applyBorder="1" applyAlignment="1">
      <alignment horizontal="center"/>
    </xf>
    <xf numFmtId="0" fontId="0" fillId="10" borderId="58" xfId="0" applyFill="1" applyBorder="1"/>
    <xf numFmtId="44" fontId="0" fillId="7" borderId="30" xfId="0" applyNumberFormat="1" applyFill="1" applyBorder="1" applyProtection="1">
      <protection locked="0"/>
    </xf>
    <xf numFmtId="0" fontId="2" fillId="10" borderId="34" xfId="0" applyFont="1" applyFill="1" applyBorder="1" applyAlignment="1">
      <alignment horizontal="center"/>
    </xf>
    <xf numFmtId="0" fontId="0" fillId="7" borderId="49" xfId="0" applyFill="1" applyBorder="1" applyProtection="1">
      <protection locked="0"/>
    </xf>
    <xf numFmtId="0" fontId="0" fillId="7" borderId="56" xfId="0" applyFill="1" applyBorder="1" applyProtection="1">
      <protection locked="0"/>
    </xf>
    <xf numFmtId="164" fontId="0" fillId="7" borderId="49" xfId="0" applyNumberFormat="1" applyFill="1" applyBorder="1" applyProtection="1">
      <protection locked="0"/>
    </xf>
    <xf numFmtId="0" fontId="0" fillId="10" borderId="49" xfId="0" applyFill="1" applyBorder="1"/>
    <xf numFmtId="44" fontId="0" fillId="7" borderId="28" xfId="0" applyNumberFormat="1" applyFill="1" applyBorder="1" applyProtection="1">
      <protection locked="0"/>
    </xf>
    <xf numFmtId="0" fontId="2" fillId="10" borderId="35" xfId="0" applyFont="1" applyFill="1" applyBorder="1" applyAlignment="1">
      <alignment horizontal="center"/>
    </xf>
    <xf numFmtId="0" fontId="0" fillId="7" borderId="33" xfId="0" applyFill="1" applyBorder="1" applyProtection="1">
      <protection locked="0"/>
    </xf>
    <xf numFmtId="164" fontId="0" fillId="7" borderId="33" xfId="0" applyNumberFormat="1" applyFill="1" applyBorder="1" applyProtection="1">
      <protection locked="0"/>
    </xf>
    <xf numFmtId="43" fontId="0" fillId="7" borderId="28" xfId="0" applyNumberFormat="1" applyFill="1" applyBorder="1" applyProtection="1">
      <protection locked="0"/>
    </xf>
    <xf numFmtId="0" fontId="2" fillId="10" borderId="0" xfId="0" applyFont="1" applyFill="1" applyBorder="1" applyAlignment="1">
      <alignment horizontal="center"/>
    </xf>
    <xf numFmtId="0" fontId="0" fillId="3" borderId="0" xfId="0" applyFill="1" applyBorder="1" applyAlignment="1">
      <alignment horizontal="center"/>
    </xf>
    <xf numFmtId="43" fontId="0" fillId="7" borderId="29" xfId="0" applyNumberFormat="1" applyFill="1" applyBorder="1" applyProtection="1">
      <protection locked="0"/>
    </xf>
    <xf numFmtId="44" fontId="0" fillId="7" borderId="54" xfId="0" applyNumberFormat="1" applyFill="1" applyBorder="1" applyProtection="1">
      <protection locked="0"/>
    </xf>
    <xf numFmtId="0" fontId="0" fillId="7" borderId="53" xfId="0" applyFill="1" applyBorder="1" applyProtection="1">
      <protection locked="0"/>
    </xf>
    <xf numFmtId="164" fontId="0" fillId="7" borderId="53" xfId="0" applyNumberFormat="1" applyFill="1" applyBorder="1" applyProtection="1">
      <protection locked="0"/>
    </xf>
    <xf numFmtId="43" fontId="0" fillId="7" borderId="52" xfId="0" applyNumberFormat="1" applyFill="1" applyBorder="1" applyProtection="1">
      <protection locked="0"/>
    </xf>
    <xf numFmtId="0" fontId="2" fillId="10" borderId="1" xfId="0" applyFont="1" applyFill="1" applyBorder="1" applyAlignment="1">
      <alignment horizontal="center"/>
    </xf>
    <xf numFmtId="0" fontId="0" fillId="3" borderId="1" xfId="0" applyFill="1" applyBorder="1" applyAlignment="1">
      <alignment horizontal="center"/>
    </xf>
    <xf numFmtId="0" fontId="0" fillId="10" borderId="37" xfId="0" applyFill="1" applyBorder="1"/>
    <xf numFmtId="0" fontId="9" fillId="10" borderId="49" xfId="0" applyFont="1" applyFill="1" applyBorder="1"/>
    <xf numFmtId="44" fontId="0" fillId="7" borderId="29" xfId="0" applyNumberFormat="1" applyFill="1" applyBorder="1" applyProtection="1">
      <protection locked="0"/>
    </xf>
    <xf numFmtId="0" fontId="0" fillId="7" borderId="37" xfId="0" applyFill="1" applyBorder="1" applyProtection="1">
      <protection locked="0"/>
    </xf>
    <xf numFmtId="0" fontId="2" fillId="4" borderId="43" xfId="0" applyFont="1" applyFill="1" applyBorder="1" applyAlignment="1">
      <alignment vertical="center"/>
    </xf>
    <xf numFmtId="0" fontId="0" fillId="4" borderId="43" xfId="0" applyFill="1" applyBorder="1"/>
    <xf numFmtId="0" fontId="0" fillId="4" borderId="44" xfId="0" applyFill="1" applyBorder="1"/>
    <xf numFmtId="0" fontId="0" fillId="4" borderId="27" xfId="0" applyFill="1" applyBorder="1"/>
    <xf numFmtId="42" fontId="0" fillId="4" borderId="44" xfId="0" applyNumberFormat="1" applyFill="1" applyBorder="1"/>
    <xf numFmtId="0" fontId="0" fillId="4" borderId="26" xfId="0" applyFill="1" applyBorder="1"/>
    <xf numFmtId="42" fontId="0" fillId="4" borderId="26" xfId="0" applyNumberFormat="1" applyFill="1" applyBorder="1"/>
    <xf numFmtId="0" fontId="2" fillId="4" borderId="25" xfId="0" applyFont="1" applyFill="1" applyBorder="1"/>
    <xf numFmtId="43" fontId="0" fillId="7" borderId="30" xfId="0" applyNumberFormat="1" applyFill="1" applyBorder="1" applyProtection="1">
      <protection locked="0"/>
    </xf>
    <xf numFmtId="0" fontId="0" fillId="5" borderId="0" xfId="0" applyFill="1" applyBorder="1" applyAlignment="1">
      <alignment horizontal="center"/>
    </xf>
    <xf numFmtId="0" fontId="0" fillId="10" borderId="0" xfId="0" applyFill="1" applyBorder="1"/>
    <xf numFmtId="0" fontId="0" fillId="7" borderId="50" xfId="0" applyFill="1" applyBorder="1" applyProtection="1">
      <protection locked="0"/>
    </xf>
    <xf numFmtId="0" fontId="9" fillId="10" borderId="0" xfId="0" applyFont="1" applyFill="1" applyBorder="1"/>
    <xf numFmtId="0" fontId="0" fillId="7" borderId="41" xfId="0" applyFill="1" applyBorder="1" applyProtection="1">
      <protection locked="0"/>
    </xf>
    <xf numFmtId="49" fontId="0" fillId="5" borderId="0" xfId="0" applyNumberFormat="1" applyFill="1" applyBorder="1" applyAlignment="1">
      <alignment horizontal="center"/>
    </xf>
    <xf numFmtId="0" fontId="0" fillId="7" borderId="42" xfId="0" applyFill="1" applyBorder="1" applyProtection="1">
      <protection locked="0"/>
    </xf>
    <xf numFmtId="0" fontId="0" fillId="7" borderId="126" xfId="0" applyFill="1" applyBorder="1" applyProtection="1">
      <protection locked="0"/>
    </xf>
    <xf numFmtId="0" fontId="0" fillId="7" borderId="127" xfId="0" applyFill="1" applyBorder="1" applyProtection="1">
      <protection locked="0"/>
    </xf>
    <xf numFmtId="0" fontId="3" fillId="2" borderId="17" xfId="1" applyFont="1" applyBorder="1" applyAlignment="1">
      <alignment horizontal="center"/>
    </xf>
    <xf numFmtId="0" fontId="2" fillId="4" borderId="4" xfId="0" applyFont="1" applyFill="1" applyBorder="1"/>
    <xf numFmtId="0" fontId="3" fillId="2" borderId="5" xfId="1" applyFont="1" applyBorder="1" applyAlignment="1">
      <alignment horizontal="center"/>
    </xf>
    <xf numFmtId="0" fontId="3" fillId="2" borderId="20" xfId="1" applyFont="1" applyBorder="1" applyAlignment="1">
      <alignment horizontal="center"/>
    </xf>
    <xf numFmtId="0" fontId="2" fillId="4" borderId="51" xfId="0" applyFont="1" applyFill="1" applyBorder="1"/>
    <xf numFmtId="0" fontId="0" fillId="7" borderId="28" xfId="0" applyFill="1" applyBorder="1" applyAlignment="1" applyProtection="1">
      <alignment horizontal="center"/>
      <protection locked="0"/>
    </xf>
    <xf numFmtId="0" fontId="0" fillId="0" borderId="13" xfId="0" applyBorder="1" applyAlignment="1">
      <alignment horizontal="center" vertical="center"/>
    </xf>
    <xf numFmtId="0" fontId="0" fillId="0" borderId="0" xfId="0" applyBorder="1" applyAlignment="1">
      <alignment horizontal="left" vertical="center"/>
    </xf>
    <xf numFmtId="0" fontId="0" fillId="0" borderId="13" xfId="0" applyBorder="1" applyAlignment="1">
      <alignment horizontal="center"/>
    </xf>
    <xf numFmtId="0" fontId="0" fillId="0" borderId="0" xfId="0" applyBorder="1" applyAlignment="1">
      <alignment horizontal="center"/>
    </xf>
    <xf numFmtId="0" fontId="0" fillId="0" borderId="128" xfId="0" applyFill="1" applyBorder="1" applyAlignment="1">
      <alignment wrapText="1"/>
    </xf>
    <xf numFmtId="44" fontId="0" fillId="7" borderId="0" xfId="0" applyNumberFormat="1" applyFill="1" applyBorder="1" applyAlignment="1" applyProtection="1">
      <protection locked="0"/>
    </xf>
    <xf numFmtId="44" fontId="0" fillId="7" borderId="129" xfId="0" applyNumberFormat="1" applyFill="1" applyBorder="1" applyAlignment="1" applyProtection="1">
      <protection locked="0"/>
    </xf>
    <xf numFmtId="44" fontId="0" fillId="0" borderId="6" xfId="0" applyNumberFormat="1" applyFill="1" applyBorder="1" applyProtection="1">
      <protection hidden="1"/>
    </xf>
    <xf numFmtId="42" fontId="0" fillId="0" borderId="12" xfId="0" applyNumberFormat="1" applyBorder="1" applyProtection="1">
      <protection hidden="1"/>
    </xf>
    <xf numFmtId="42" fontId="0" fillId="0" borderId="6" xfId="0" applyNumberFormat="1" applyFill="1" applyBorder="1" applyProtection="1">
      <protection hidden="1"/>
    </xf>
    <xf numFmtId="43" fontId="0" fillId="7" borderId="61" xfId="0" applyNumberFormat="1" applyFill="1" applyBorder="1" applyProtection="1">
      <protection locked="0"/>
    </xf>
    <xf numFmtId="0" fontId="2" fillId="0" borderId="0" xfId="0" applyFont="1" applyBorder="1" applyProtection="1">
      <protection locked="0"/>
    </xf>
    <xf numFmtId="0" fontId="2" fillId="0" borderId="14" xfId="0" applyFont="1" applyBorder="1" applyProtection="1">
      <protection locked="0"/>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3" fillId="0" borderId="13" xfId="0" applyFont="1" applyBorder="1"/>
    <xf numFmtId="0" fontId="3" fillId="0" borderId="0" xfId="0" applyFont="1" applyBorder="1"/>
    <xf numFmtId="0" fontId="3" fillId="0" borderId="16" xfId="0" applyFont="1" applyBorder="1"/>
    <xf numFmtId="0" fontId="3" fillId="0" borderId="7" xfId="0" applyFont="1" applyBorder="1"/>
    <xf numFmtId="0" fontId="2" fillId="0" borderId="7" xfId="0" applyFont="1" applyBorder="1" applyProtection="1">
      <protection locked="0"/>
    </xf>
    <xf numFmtId="0" fontId="2" fillId="0" borderId="6" xfId="0" applyFont="1" applyBorder="1" applyProtection="1">
      <protection locked="0"/>
    </xf>
    <xf numFmtId="0" fontId="3" fillId="2" borderId="3" xfId="1" applyFont="1" applyBorder="1" applyAlignment="1">
      <alignment horizont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17" xfId="0" applyFont="1" applyFill="1" applyBorder="1" applyAlignment="1">
      <alignment horizontal="center"/>
    </xf>
    <xf numFmtId="0" fontId="7" fillId="4" borderId="8" xfId="0" applyFont="1" applyFill="1" applyBorder="1" applyAlignment="1">
      <alignment horizontal="center"/>
    </xf>
    <xf numFmtId="0" fontId="7" fillId="4" borderId="18" xfId="0" applyFont="1" applyFill="1" applyBorder="1" applyAlignment="1">
      <alignment horizont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6" borderId="0" xfId="0" applyFont="1" applyFill="1" applyAlignment="1" applyProtection="1">
      <alignment horizontal="center" vertical="center"/>
      <protection hidden="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43" fontId="0" fillId="7" borderId="30" xfId="0" applyNumberFormat="1" applyFill="1" applyBorder="1" applyAlignment="1" applyProtection="1">
      <alignment horizontal="center"/>
      <protection locked="0"/>
    </xf>
    <xf numFmtId="43" fontId="0" fillId="7" borderId="28" xfId="0" applyNumberFormat="1" applyFill="1" applyBorder="1" applyAlignment="1" applyProtection="1">
      <alignment horizontal="center"/>
      <protection locked="0"/>
    </xf>
    <xf numFmtId="0" fontId="2" fillId="10" borderId="57" xfId="0" applyFont="1" applyFill="1" applyBorder="1" applyAlignment="1">
      <alignment horizontal="center" vertical="center"/>
    </xf>
    <xf numFmtId="0" fontId="2" fillId="10" borderId="48" xfId="0" applyFont="1" applyFill="1" applyBorder="1" applyAlignment="1">
      <alignment horizontal="center" vertical="center"/>
    </xf>
    <xf numFmtId="0" fontId="2" fillId="10" borderId="40" xfId="0" applyFont="1" applyFill="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21" xfId="0" applyBorder="1" applyAlignment="1">
      <alignment horizontal="center" vertical="center"/>
    </xf>
    <xf numFmtId="0" fontId="3" fillId="2" borderId="8" xfId="1" applyFont="1" applyBorder="1" applyAlignment="1">
      <alignment horizontal="center"/>
    </xf>
    <xf numFmtId="0" fontId="3" fillId="2" borderId="18" xfId="1" applyFont="1" applyBorder="1" applyAlignment="1">
      <alignment horizontal="center"/>
    </xf>
    <xf numFmtId="0" fontId="7" fillId="4" borderId="13" xfId="0" applyFont="1" applyFill="1" applyBorder="1" applyAlignment="1">
      <alignment horizontal="center"/>
    </xf>
    <xf numFmtId="0" fontId="6" fillId="2" borderId="1" xfId="1" applyFont="1" applyBorder="1" applyAlignment="1">
      <alignment horizontal="center"/>
    </xf>
    <xf numFmtId="0" fontId="6" fillId="2" borderId="12" xfId="1" applyFont="1" applyBorder="1" applyAlignment="1">
      <alignment horizontal="center"/>
    </xf>
    <xf numFmtId="0" fontId="3" fillId="4" borderId="16" xfId="1" applyFont="1" applyFill="1" applyBorder="1" applyAlignment="1">
      <alignment horizontal="center"/>
    </xf>
    <xf numFmtId="0" fontId="3" fillId="4" borderId="7" xfId="1" applyFont="1" applyFill="1" applyBorder="1" applyAlignment="1">
      <alignment horizontal="center"/>
    </xf>
    <xf numFmtId="0" fontId="3" fillId="4" borderId="6" xfId="1" applyFont="1" applyFill="1" applyBorder="1" applyAlignment="1">
      <alignment horizontal="center"/>
    </xf>
    <xf numFmtId="0" fontId="2" fillId="4" borderId="16" xfId="0" applyFont="1" applyFill="1" applyBorder="1" applyAlignment="1">
      <alignment horizontal="center"/>
    </xf>
    <xf numFmtId="0" fontId="2" fillId="4" borderId="0" xfId="0" applyFont="1" applyFill="1" applyBorder="1" applyAlignment="1">
      <alignment horizontal="center"/>
    </xf>
    <xf numFmtId="0" fontId="2" fillId="4" borderId="14" xfId="0" applyFont="1" applyFill="1" applyBorder="1" applyAlignment="1">
      <alignment horizontal="center"/>
    </xf>
    <xf numFmtId="0" fontId="8" fillId="4" borderId="0" xfId="1" applyFont="1" applyFill="1" applyBorder="1" applyAlignment="1">
      <alignment horizontal="center"/>
    </xf>
    <xf numFmtId="0" fontId="8" fillId="4" borderId="3" xfId="1" applyFont="1" applyFill="1" applyBorder="1" applyAlignment="1">
      <alignment horizontal="center"/>
    </xf>
    <xf numFmtId="0" fontId="8" fillId="4" borderId="4" xfId="1" applyFont="1" applyFill="1" applyBorder="1" applyAlignment="1">
      <alignment horizontal="center"/>
    </xf>
    <xf numFmtId="44" fontId="0" fillId="7" borderId="31" xfId="0" applyNumberFormat="1" applyFill="1" applyBorder="1" applyAlignment="1" applyProtection="1">
      <protection locked="0"/>
    </xf>
    <xf numFmtId="44" fontId="0" fillId="7" borderId="32" xfId="0" applyNumberFormat="1" applyFill="1" applyBorder="1" applyAlignment="1" applyProtection="1">
      <protection locked="0"/>
    </xf>
    <xf numFmtId="44" fontId="0" fillId="7" borderId="38" xfId="0" applyNumberFormat="1" applyFill="1" applyBorder="1" applyAlignment="1" applyProtection="1">
      <protection locked="0"/>
    </xf>
    <xf numFmtId="44" fontId="0" fillId="7" borderId="39" xfId="0" applyNumberFormat="1" applyFill="1" applyBorder="1" applyAlignment="1" applyProtection="1">
      <alignment horizontal="center"/>
      <protection locked="0"/>
    </xf>
    <xf numFmtId="44" fontId="0" fillId="7" borderId="32" xfId="0" applyNumberFormat="1" applyFill="1" applyBorder="1" applyAlignment="1" applyProtection="1">
      <alignment horizontal="center"/>
      <protection locked="0"/>
    </xf>
    <xf numFmtId="44" fontId="0" fillId="7" borderId="38" xfId="0" applyNumberFormat="1" applyFill="1" applyBorder="1" applyAlignment="1" applyProtection="1">
      <alignment horizontal="center"/>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left" vertical="center"/>
    </xf>
    <xf numFmtId="0" fontId="0" fillId="0" borderId="0" xfId="0" applyBorder="1" applyAlignment="1">
      <alignment horizontal="left" vertical="center"/>
    </xf>
    <xf numFmtId="44" fontId="0" fillId="7" borderId="3" xfId="0" applyNumberFormat="1" applyFill="1" applyBorder="1" applyAlignment="1" applyProtection="1">
      <alignment horizontal="center"/>
      <protection locked="0"/>
    </xf>
    <xf numFmtId="44" fontId="0" fillId="7" borderId="4" xfId="0" applyNumberFormat="1" applyFill="1" applyBorder="1" applyAlignment="1" applyProtection="1">
      <alignment horizontal="center"/>
      <protection locked="0"/>
    </xf>
    <xf numFmtId="44" fontId="0" fillId="7" borderId="46" xfId="0" applyNumberFormat="1" applyFill="1" applyBorder="1" applyAlignment="1" applyProtection="1">
      <alignment horizontal="center"/>
      <protection locked="0"/>
    </xf>
    <xf numFmtId="44" fontId="0" fillId="7" borderId="47" xfId="0" applyNumberFormat="1" applyFill="1" applyBorder="1" applyAlignment="1" applyProtection="1">
      <alignment horizontal="center"/>
      <protection locked="0"/>
    </xf>
    <xf numFmtId="44" fontId="0" fillId="7" borderId="2" xfId="0" applyNumberFormat="1" applyFill="1" applyBorder="1" applyAlignment="1" applyProtection="1">
      <alignment horizontal="right"/>
      <protection locked="0"/>
    </xf>
    <xf numFmtId="44" fontId="0" fillId="7" borderId="3" xfId="0" applyNumberFormat="1" applyFill="1" applyBorder="1" applyAlignment="1" applyProtection="1">
      <alignment horizontal="right"/>
      <protection locked="0"/>
    </xf>
    <xf numFmtId="44" fontId="0" fillId="7" borderId="4" xfId="0" applyNumberFormat="1" applyFill="1" applyBorder="1" applyAlignment="1" applyProtection="1">
      <alignment horizontal="right"/>
      <protection locked="0"/>
    </xf>
    <xf numFmtId="44" fontId="0" fillId="7" borderId="13" xfId="0" applyNumberFormat="1" applyFill="1" applyBorder="1" applyAlignment="1" applyProtection="1">
      <alignment horizontal="right"/>
      <protection locked="0"/>
    </xf>
    <xf numFmtId="44" fontId="0" fillId="7" borderId="0" xfId="0" applyNumberFormat="1" applyFill="1" applyBorder="1" applyAlignment="1" applyProtection="1">
      <alignment horizontal="right"/>
      <protection locked="0"/>
    </xf>
    <xf numFmtId="44" fontId="0" fillId="7" borderId="14" xfId="0" applyNumberFormat="1" applyFill="1" applyBorder="1" applyAlignment="1" applyProtection="1">
      <alignment horizontal="right"/>
      <protection locked="0"/>
    </xf>
    <xf numFmtId="44" fontId="12" fillId="4" borderId="19" xfId="0" applyNumberFormat="1" applyFont="1" applyFill="1" applyBorder="1" applyProtection="1">
      <protection hidden="1"/>
    </xf>
    <xf numFmtId="44" fontId="0" fillId="7" borderId="31" xfId="0" applyNumberFormat="1" applyFill="1" applyBorder="1" applyAlignment="1" applyProtection="1">
      <alignment horizontal="center"/>
      <protection locked="0"/>
    </xf>
    <xf numFmtId="0" fontId="7" fillId="14" borderId="3" xfId="0" applyFont="1" applyFill="1" applyBorder="1" applyAlignment="1">
      <alignment horizontal="right" vertical="center"/>
    </xf>
    <xf numFmtId="0" fontId="7" fillId="14" borderId="0" xfId="0" applyFont="1" applyFill="1" applyBorder="1" applyAlignment="1">
      <alignment horizontal="right" vertical="center"/>
    </xf>
    <xf numFmtId="44" fontId="2" fillId="14" borderId="3" xfId="0" applyNumberFormat="1" applyFont="1" applyFill="1" applyBorder="1" applyAlignment="1" applyProtection="1">
      <alignment horizontal="center" vertical="center"/>
      <protection hidden="1"/>
    </xf>
    <xf numFmtId="44" fontId="2" fillId="14" borderId="0" xfId="0" applyNumberFormat="1" applyFont="1" applyFill="1" applyBorder="1" applyAlignment="1" applyProtection="1">
      <alignment horizontal="center" vertical="center"/>
      <protection hidden="1"/>
    </xf>
    <xf numFmtId="44" fontId="0" fillId="7" borderId="130" xfId="0" applyNumberFormat="1" applyFill="1" applyBorder="1" applyAlignment="1" applyProtection="1">
      <alignment horizontal="center"/>
      <protection locked="0"/>
    </xf>
    <xf numFmtId="44" fontId="0" fillId="7" borderId="131" xfId="0" applyNumberFormat="1" applyFill="1" applyBorder="1" applyAlignment="1" applyProtection="1">
      <alignment horizontal="center"/>
      <protection locked="0"/>
    </xf>
    <xf numFmtId="44" fontId="0" fillId="7" borderId="129" xfId="0" applyNumberFormat="1" applyFill="1" applyBorder="1" applyAlignment="1" applyProtection="1">
      <alignment horizontal="center"/>
      <protection locked="0"/>
    </xf>
    <xf numFmtId="0" fontId="26" fillId="9" borderId="0" xfId="0" applyFont="1" applyFill="1" applyBorder="1" applyAlignment="1" applyProtection="1">
      <alignment horizontal="center"/>
      <protection hidden="1"/>
    </xf>
    <xf numFmtId="0" fontId="16" fillId="0" borderId="2" xfId="0" applyFont="1" applyBorder="1" applyAlignment="1" applyProtection="1">
      <alignment horizontal="center"/>
      <protection hidden="1"/>
    </xf>
    <xf numFmtId="0" fontId="16" fillId="0" borderId="3" xfId="0" applyFont="1" applyBorder="1" applyAlignment="1" applyProtection="1">
      <alignment horizontal="center"/>
      <protection hidden="1"/>
    </xf>
    <xf numFmtId="0" fontId="16" fillId="0" borderId="4" xfId="0" applyFont="1" applyBorder="1" applyAlignment="1" applyProtection="1">
      <alignment horizontal="center"/>
      <protection hidden="1"/>
    </xf>
    <xf numFmtId="0" fontId="2" fillId="0" borderId="7" xfId="0" applyNumberFormat="1" applyFont="1" applyBorder="1" applyAlignment="1" applyProtection="1">
      <alignment horizontal="left"/>
      <protection hidden="1"/>
    </xf>
    <xf numFmtId="0" fontId="2" fillId="0" borderId="6" xfId="0" applyNumberFormat="1" applyFont="1" applyBorder="1" applyAlignment="1" applyProtection="1">
      <alignment horizontal="left"/>
      <protection hidden="1"/>
    </xf>
    <xf numFmtId="0" fontId="2" fillId="0" borderId="0" xfId="0" applyNumberFormat="1" applyFont="1" applyBorder="1" applyAlignment="1" applyProtection="1">
      <alignment horizontal="left"/>
      <protection hidden="1"/>
    </xf>
    <xf numFmtId="0" fontId="2" fillId="0" borderId="14" xfId="0" applyNumberFormat="1" applyFont="1" applyBorder="1" applyAlignment="1" applyProtection="1">
      <alignment horizontal="left"/>
      <protection hidden="1"/>
    </xf>
    <xf numFmtId="10" fontId="21" fillId="12" borderId="82" xfId="0" applyNumberFormat="1" applyFont="1" applyFill="1" applyBorder="1" applyAlignment="1" applyProtection="1">
      <alignment horizontal="center" vertical="center"/>
      <protection hidden="1"/>
    </xf>
    <xf numFmtId="0" fontId="0" fillId="4" borderId="65" xfId="0" applyFill="1" applyBorder="1" applyAlignment="1" applyProtection="1">
      <alignment horizontal="center" vertical="center"/>
      <protection hidden="1"/>
    </xf>
    <xf numFmtId="0" fontId="0" fillId="4" borderId="73" xfId="0" applyFill="1" applyBorder="1" applyAlignment="1" applyProtection="1">
      <alignment horizontal="center" vertical="center"/>
      <protection hidden="1"/>
    </xf>
    <xf numFmtId="44" fontId="2" fillId="13" borderId="66" xfId="0" applyNumberFormat="1" applyFont="1" applyFill="1" applyBorder="1" applyAlignment="1" applyProtection="1">
      <alignment horizontal="right" vertical="center"/>
      <protection hidden="1"/>
    </xf>
    <xf numFmtId="0" fontId="2" fillId="13" borderId="66" xfId="0" applyFont="1" applyFill="1" applyBorder="1" applyAlignment="1" applyProtection="1">
      <alignment horizontal="right" vertical="center"/>
      <protection hidden="1"/>
    </xf>
    <xf numFmtId="0" fontId="2" fillId="13" borderId="73" xfId="0" applyFont="1" applyFill="1" applyBorder="1" applyAlignment="1" applyProtection="1">
      <alignment horizontal="right" vertical="center"/>
      <protection hidden="1"/>
    </xf>
    <xf numFmtId="44" fontId="2" fillId="12" borderId="74" xfId="0" applyNumberFormat="1" applyFont="1" applyFill="1" applyBorder="1" applyAlignment="1" applyProtection="1">
      <alignment horizontal="center" vertical="center"/>
      <protection hidden="1"/>
    </xf>
    <xf numFmtId="0" fontId="2" fillId="12" borderId="66" xfId="0" applyFont="1" applyFill="1" applyBorder="1" applyAlignment="1" applyProtection="1">
      <alignment horizontal="center" vertical="center"/>
      <protection hidden="1"/>
    </xf>
    <xf numFmtId="0" fontId="2" fillId="12" borderId="67" xfId="0" applyFont="1" applyFill="1" applyBorder="1" applyAlignment="1" applyProtection="1">
      <alignment horizontal="center" vertical="center"/>
      <protection hidden="1"/>
    </xf>
    <xf numFmtId="0" fontId="3" fillId="0" borderId="13" xfId="0" applyFont="1" applyBorder="1" applyAlignment="1" applyProtection="1">
      <alignment horizontal="left"/>
      <protection hidden="1"/>
    </xf>
    <xf numFmtId="0" fontId="3" fillId="0" borderId="0" xfId="0" applyFont="1" applyBorder="1" applyAlignment="1" applyProtection="1">
      <alignment horizontal="left"/>
      <protection hidden="1"/>
    </xf>
    <xf numFmtId="0" fontId="2" fillId="12" borderId="72" xfId="0" applyFont="1" applyFill="1" applyBorder="1" applyAlignment="1" applyProtection="1">
      <alignment horizontal="center" vertical="center"/>
      <protection hidden="1"/>
    </xf>
    <xf numFmtId="0" fontId="2" fillId="13" borderId="72" xfId="0" applyFont="1" applyFill="1" applyBorder="1" applyAlignment="1" applyProtection="1">
      <alignment horizontal="center" vertical="center"/>
      <protection hidden="1"/>
    </xf>
    <xf numFmtId="0" fontId="2" fillId="4" borderId="72" xfId="0" applyFont="1" applyFill="1" applyBorder="1" applyAlignment="1" applyProtection="1">
      <alignment horizontal="center" vertical="center"/>
      <protection hidden="1"/>
    </xf>
    <xf numFmtId="0" fontId="0" fillId="10" borderId="0" xfId="0" applyFill="1" applyAlignment="1" applyProtection="1">
      <alignment horizontal="center" vertical="center" textRotation="90"/>
      <protection hidden="1"/>
    </xf>
    <xf numFmtId="0" fontId="3" fillId="0" borderId="16" xfId="0" applyFont="1" applyBorder="1" applyAlignment="1" applyProtection="1">
      <alignment horizontal="left"/>
      <protection hidden="1"/>
    </xf>
    <xf numFmtId="0" fontId="3" fillId="0" borderId="7" xfId="0" applyFont="1" applyBorder="1" applyAlignment="1" applyProtection="1">
      <alignment horizontal="left"/>
      <protection hidden="1"/>
    </xf>
    <xf numFmtId="10" fontId="21" fillId="13" borderId="98" xfId="0" applyNumberFormat="1" applyFont="1" applyFill="1" applyBorder="1" applyAlignment="1" applyProtection="1">
      <alignment horizontal="center" vertical="center"/>
      <protection locked="0"/>
    </xf>
    <xf numFmtId="10" fontId="21" fillId="13" borderId="99" xfId="0" applyNumberFormat="1" applyFont="1" applyFill="1" applyBorder="1" applyAlignment="1" applyProtection="1">
      <alignment horizontal="center" vertical="center"/>
      <protection locked="0"/>
    </xf>
    <xf numFmtId="10" fontId="21" fillId="13" borderId="102" xfId="0" applyNumberFormat="1" applyFont="1" applyFill="1" applyBorder="1" applyAlignment="1" applyProtection="1">
      <alignment horizontal="center" vertical="center"/>
      <protection locked="0"/>
    </xf>
    <xf numFmtId="0" fontId="0" fillId="4" borderId="0" xfId="0" applyFill="1" applyBorder="1" applyAlignment="1" applyProtection="1">
      <alignment horizontal="center"/>
      <protection hidden="1"/>
    </xf>
    <xf numFmtId="0" fontId="0" fillId="4" borderId="0" xfId="0" applyFill="1" applyAlignment="1" applyProtection="1">
      <alignment horizontal="center"/>
      <protection hidden="1"/>
    </xf>
    <xf numFmtId="10" fontId="21" fillId="12" borderId="98" xfId="0" applyNumberFormat="1" applyFont="1" applyFill="1" applyBorder="1" applyAlignment="1" applyProtection="1">
      <alignment horizontal="center" vertical="center"/>
      <protection locked="0"/>
    </xf>
    <xf numFmtId="10" fontId="21" fillId="12" borderId="99" xfId="0" applyNumberFormat="1" applyFont="1" applyFill="1" applyBorder="1" applyAlignment="1" applyProtection="1">
      <alignment horizontal="center" vertical="center"/>
      <protection locked="0"/>
    </xf>
    <xf numFmtId="10" fontId="21" fillId="12" borderId="102" xfId="0" applyNumberFormat="1" applyFont="1" applyFill="1" applyBorder="1" applyAlignment="1" applyProtection="1">
      <alignment horizontal="center" vertical="center"/>
      <protection locked="0"/>
    </xf>
    <xf numFmtId="10" fontId="0" fillId="4" borderId="101" xfId="0" applyNumberFormat="1" applyFill="1" applyBorder="1" applyAlignment="1" applyProtection="1">
      <alignment horizontal="center" vertical="center"/>
      <protection hidden="1"/>
    </xf>
    <xf numFmtId="10" fontId="0" fillId="4" borderId="68" xfId="0" applyNumberFormat="1" applyFill="1" applyBorder="1" applyAlignment="1" applyProtection="1">
      <alignment horizontal="center" vertical="center"/>
      <protection hidden="1"/>
    </xf>
    <xf numFmtId="0" fontId="0" fillId="10" borderId="0" xfId="0" applyFill="1" applyBorder="1" applyAlignment="1" applyProtection="1">
      <alignment horizontal="center" vertical="center" textRotation="90"/>
      <protection hidden="1"/>
    </xf>
    <xf numFmtId="10" fontId="21" fillId="13" borderId="82" xfId="0" applyNumberFormat="1" applyFont="1" applyFill="1" applyBorder="1" applyAlignment="1" applyProtection="1">
      <alignment horizontal="center" vertical="center"/>
      <protection hidden="1"/>
    </xf>
    <xf numFmtId="0" fontId="0" fillId="4" borderId="65" xfId="0" applyFill="1" applyBorder="1" applyAlignment="1">
      <alignment horizontal="center" vertical="center"/>
    </xf>
    <xf numFmtId="0" fontId="0" fillId="4" borderId="73" xfId="0" applyFill="1" applyBorder="1" applyAlignment="1">
      <alignment horizontal="center" vertical="center"/>
    </xf>
    <xf numFmtId="0" fontId="2" fillId="10" borderId="57" xfId="0" applyFont="1" applyFill="1" applyBorder="1" applyAlignment="1" applyProtection="1">
      <alignment horizontal="center" vertical="center"/>
      <protection hidden="1"/>
    </xf>
    <xf numFmtId="0" fontId="2" fillId="10" borderId="48"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43" fontId="0" fillId="13" borderId="30" xfId="0" applyNumberFormat="1" applyFill="1" applyBorder="1" applyAlignment="1" applyProtection="1">
      <alignment horizontal="center"/>
      <protection locked="0" hidden="1"/>
    </xf>
    <xf numFmtId="43" fontId="0" fillId="13" borderId="28" xfId="0" applyNumberFormat="1" applyFill="1" applyBorder="1" applyAlignment="1" applyProtection="1">
      <alignment horizontal="center"/>
      <protection locked="0" hidden="1"/>
    </xf>
    <xf numFmtId="0" fontId="2" fillId="4" borderId="16" xfId="0" applyFont="1" applyFill="1" applyBorder="1" applyAlignment="1" applyProtection="1">
      <alignment horizontal="center"/>
      <protection hidden="1"/>
    </xf>
    <xf numFmtId="0" fontId="2" fillId="4" borderId="14" xfId="0" applyFont="1" applyFill="1" applyBorder="1" applyAlignment="1" applyProtection="1">
      <alignment horizontal="center"/>
      <protection hidden="1"/>
    </xf>
    <xf numFmtId="0" fontId="2" fillId="4" borderId="0" xfId="0" applyFont="1" applyFill="1" applyBorder="1" applyAlignment="1" applyProtection="1">
      <alignment horizontal="center"/>
      <protection hidden="1"/>
    </xf>
    <xf numFmtId="0" fontId="3" fillId="4" borderId="16" xfId="1" applyFont="1" applyFill="1" applyBorder="1" applyAlignment="1" applyProtection="1">
      <alignment horizontal="center"/>
      <protection hidden="1"/>
    </xf>
    <xf numFmtId="0" fontId="3" fillId="4" borderId="7" xfId="1" applyFont="1" applyFill="1" applyBorder="1" applyAlignment="1" applyProtection="1">
      <alignment horizontal="center"/>
      <protection hidden="1"/>
    </xf>
    <xf numFmtId="0" fontId="3" fillId="4" borderId="6" xfId="1" applyFont="1" applyFill="1" applyBorder="1" applyAlignment="1" applyProtection="1">
      <alignment horizontal="center"/>
      <protection hidden="1"/>
    </xf>
    <xf numFmtId="0" fontId="6" fillId="2" borderId="1" xfId="1" applyFont="1" applyBorder="1" applyAlignment="1" applyProtection="1">
      <alignment horizontal="center"/>
      <protection hidden="1"/>
    </xf>
    <xf numFmtId="0" fontId="6" fillId="2" borderId="12" xfId="1" applyFont="1" applyBorder="1" applyAlignment="1" applyProtection="1">
      <alignment horizontal="center"/>
      <protection hidden="1"/>
    </xf>
    <xf numFmtId="0" fontId="0" fillId="0" borderId="59" xfId="0" applyBorder="1" applyAlignment="1" applyProtection="1">
      <alignment horizontal="center" vertical="center"/>
      <protection hidden="1"/>
    </xf>
    <xf numFmtId="0" fontId="0" fillId="0" borderId="121"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3" fillId="2" borderId="3" xfId="1" applyFont="1" applyBorder="1" applyAlignment="1" applyProtection="1">
      <alignment horizontal="center"/>
      <protection hidden="1"/>
    </xf>
    <xf numFmtId="0" fontId="7" fillId="4" borderId="2" xfId="0" applyFont="1" applyFill="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17" xfId="0" applyFont="1" applyFill="1" applyBorder="1" applyAlignment="1" applyProtection="1">
      <alignment horizontal="center"/>
      <protection hidden="1"/>
    </xf>
    <xf numFmtId="0" fontId="7" fillId="4" borderId="8" xfId="0" applyFont="1" applyFill="1" applyBorder="1" applyAlignment="1" applyProtection="1">
      <alignment horizontal="center"/>
      <protection hidden="1"/>
    </xf>
    <xf numFmtId="0" fontId="7" fillId="4" borderId="18" xfId="0" applyFont="1" applyFill="1" applyBorder="1" applyAlignment="1" applyProtection="1">
      <alignment horizontal="center"/>
      <protection hidden="1"/>
    </xf>
    <xf numFmtId="44" fontId="0" fillId="13" borderId="31" xfId="0" applyNumberFormat="1" applyFill="1" applyBorder="1" applyAlignment="1" applyProtection="1">
      <protection locked="0" hidden="1"/>
    </xf>
    <xf numFmtId="44" fontId="0" fillId="13" borderId="32" xfId="0" applyNumberFormat="1" applyFill="1" applyBorder="1" applyAlignment="1" applyProtection="1">
      <protection locked="0" hidden="1"/>
    </xf>
    <xf numFmtId="44" fontId="0" fillId="13" borderId="38" xfId="0" applyNumberFormat="1" applyFill="1" applyBorder="1" applyAlignment="1" applyProtection="1">
      <protection locked="0" hidden="1"/>
    </xf>
    <xf numFmtId="0" fontId="0" fillId="0" borderId="3" xfId="0"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44" fontId="0" fillId="13" borderId="31" xfId="0" applyNumberFormat="1" applyFill="1" applyBorder="1" applyAlignment="1" applyProtection="1">
      <alignment horizontal="center"/>
      <protection locked="0" hidden="1"/>
    </xf>
    <xf numFmtId="44" fontId="0" fillId="13" borderId="32" xfId="0" applyNumberFormat="1" applyFill="1" applyBorder="1" applyAlignment="1" applyProtection="1">
      <alignment horizontal="center"/>
      <protection locked="0" hidden="1"/>
    </xf>
    <xf numFmtId="44" fontId="0" fillId="13" borderId="38" xfId="0" applyNumberFormat="1" applyFill="1" applyBorder="1" applyAlignment="1" applyProtection="1">
      <alignment horizontal="center"/>
      <protection locked="0" hidden="1"/>
    </xf>
    <xf numFmtId="0" fontId="2" fillId="6" borderId="0" xfId="0" applyFont="1" applyFill="1" applyAlignment="1" applyProtection="1">
      <alignment horizontal="center" vertical="center"/>
      <protection locked="0" hidden="1"/>
    </xf>
    <xf numFmtId="44" fontId="0" fillId="13" borderId="3" xfId="0" applyNumberFormat="1" applyFill="1" applyBorder="1" applyAlignment="1" applyProtection="1">
      <alignment horizontal="center"/>
      <protection locked="0" hidden="1"/>
    </xf>
    <xf numFmtId="44" fontId="0" fillId="13" borderId="4" xfId="0" applyNumberFormat="1" applyFill="1" applyBorder="1" applyAlignment="1" applyProtection="1">
      <alignment horizontal="center"/>
      <protection locked="0" hidden="1"/>
    </xf>
    <xf numFmtId="44" fontId="0" fillId="13" borderId="46" xfId="0" applyNumberFormat="1" applyFill="1" applyBorder="1" applyAlignment="1" applyProtection="1">
      <alignment horizontal="center"/>
      <protection locked="0" hidden="1"/>
    </xf>
    <xf numFmtId="44" fontId="0" fillId="13" borderId="47" xfId="0" applyNumberFormat="1" applyFill="1" applyBorder="1" applyAlignment="1" applyProtection="1">
      <alignment horizontal="center"/>
      <protection locked="0" hidden="1"/>
    </xf>
    <xf numFmtId="0" fontId="2" fillId="10" borderId="40" xfId="0" applyFont="1" applyFill="1" applyBorder="1" applyAlignment="1" applyProtection="1">
      <alignment horizontal="center" vertical="center"/>
      <protection hidden="1"/>
    </xf>
    <xf numFmtId="44" fontId="0" fillId="13" borderId="2" xfId="0" applyNumberFormat="1" applyFill="1" applyBorder="1" applyAlignment="1" applyProtection="1">
      <alignment horizontal="right"/>
      <protection locked="0" hidden="1"/>
    </xf>
    <xf numFmtId="44" fontId="0" fillId="13" borderId="3" xfId="0" applyNumberFormat="1" applyFill="1" applyBorder="1" applyAlignment="1" applyProtection="1">
      <alignment horizontal="right"/>
      <protection locked="0" hidden="1"/>
    </xf>
    <xf numFmtId="44" fontId="0" fillId="13" borderId="4" xfId="0" applyNumberFormat="1" applyFill="1" applyBorder="1" applyAlignment="1" applyProtection="1">
      <alignment horizontal="right"/>
      <protection locked="0" hidden="1"/>
    </xf>
    <xf numFmtId="44" fontId="0" fillId="13" borderId="13" xfId="0" applyNumberFormat="1" applyFill="1" applyBorder="1" applyAlignment="1" applyProtection="1">
      <alignment horizontal="right"/>
      <protection locked="0" hidden="1"/>
    </xf>
    <xf numFmtId="44" fontId="0" fillId="13" borderId="0" xfId="0" applyNumberFormat="1" applyFill="1" applyBorder="1" applyAlignment="1" applyProtection="1">
      <alignment horizontal="right"/>
      <protection locked="0" hidden="1"/>
    </xf>
    <xf numFmtId="44" fontId="0" fillId="13" borderId="14" xfId="0" applyNumberFormat="1" applyFill="1" applyBorder="1" applyAlignment="1" applyProtection="1">
      <alignment horizontal="right"/>
      <protection locked="0" hidden="1"/>
    </xf>
    <xf numFmtId="0" fontId="2" fillId="4" borderId="4"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3" fillId="2" borderId="9" xfId="1" applyFont="1" applyBorder="1" applyAlignment="1" applyProtection="1">
      <alignment horizontal="center"/>
      <protection hidden="1"/>
    </xf>
    <xf numFmtId="0" fontId="3" fillId="2" borderId="15" xfId="1" applyFont="1" applyBorder="1" applyAlignment="1" applyProtection="1">
      <alignment horizontal="center"/>
      <protection hidden="1"/>
    </xf>
    <xf numFmtId="0" fontId="7" fillId="4" borderId="13" xfId="0" applyFont="1" applyFill="1" applyBorder="1" applyAlignment="1" applyProtection="1">
      <alignment horizontal="center"/>
      <protection hidden="1"/>
    </xf>
    <xf numFmtId="0" fontId="7" fillId="4" borderId="14" xfId="0" applyFont="1" applyFill="1" applyBorder="1" applyAlignment="1" applyProtection="1">
      <alignment horizontal="center"/>
      <protection hidden="1"/>
    </xf>
    <xf numFmtId="0" fontId="7" fillId="4" borderId="0" xfId="0" applyFont="1" applyFill="1" applyBorder="1" applyAlignment="1" applyProtection="1">
      <alignment horizontal="center"/>
      <protection hidden="1"/>
    </xf>
    <xf numFmtId="0" fontId="8" fillId="4" borderId="0" xfId="1" applyFont="1" applyFill="1" applyBorder="1" applyAlignment="1" applyProtection="1">
      <alignment horizontal="center"/>
      <protection hidden="1"/>
    </xf>
    <xf numFmtId="0" fontId="8" fillId="4" borderId="14" xfId="1" applyFont="1" applyFill="1" applyBorder="1" applyAlignment="1" applyProtection="1">
      <alignment horizontal="center"/>
      <protection hidden="1"/>
    </xf>
    <xf numFmtId="0" fontId="7" fillId="4" borderId="3" xfId="0" applyFont="1" applyFill="1" applyBorder="1" applyAlignment="1" applyProtection="1">
      <alignment horizontal="center"/>
      <protection hidden="1"/>
    </xf>
    <xf numFmtId="44" fontId="2" fillId="4" borderId="62" xfId="0" applyNumberFormat="1" applyFont="1" applyFill="1" applyBorder="1" applyAlignment="1" applyProtection="1">
      <alignment horizontal="center"/>
      <protection hidden="1"/>
    </xf>
    <xf numFmtId="0" fontId="2" fillId="4" borderId="51" xfId="0" applyFont="1" applyFill="1" applyBorder="1" applyAlignment="1" applyProtection="1">
      <alignment horizontal="center"/>
      <protection hidden="1"/>
    </xf>
    <xf numFmtId="44" fontId="2" fillId="11" borderId="62" xfId="0" applyNumberFormat="1" applyFont="1" applyFill="1" applyBorder="1" applyAlignment="1" applyProtection="1">
      <alignment horizontal="center" vertical="center"/>
      <protection hidden="1"/>
    </xf>
    <xf numFmtId="44" fontId="2" fillId="11" borderId="51" xfId="0" applyNumberFormat="1" applyFont="1" applyFill="1" applyBorder="1" applyAlignment="1" applyProtection="1">
      <alignment horizontal="center" vertical="center"/>
      <protection hidden="1"/>
    </xf>
    <xf numFmtId="0" fontId="27" fillId="11" borderId="2" xfId="0" applyFont="1" applyFill="1" applyBorder="1" applyAlignment="1" applyProtection="1">
      <alignment horizontal="center" vertical="center"/>
      <protection hidden="1"/>
    </xf>
    <xf numFmtId="0" fontId="27" fillId="11" borderId="3" xfId="0" applyFont="1" applyFill="1" applyBorder="1" applyAlignment="1" applyProtection="1">
      <alignment horizontal="center" vertical="center"/>
      <protection hidden="1"/>
    </xf>
    <xf numFmtId="0" fontId="27" fillId="11" borderId="4" xfId="0" applyFont="1" applyFill="1" applyBorder="1" applyAlignment="1" applyProtection="1">
      <alignment horizontal="center" vertical="center"/>
      <protection hidden="1"/>
    </xf>
    <xf numFmtId="0" fontId="27" fillId="11" borderId="16" xfId="0" applyFont="1" applyFill="1" applyBorder="1" applyAlignment="1" applyProtection="1">
      <alignment horizontal="center" vertical="center"/>
      <protection hidden="1"/>
    </xf>
    <xf numFmtId="0" fontId="27" fillId="11" borderId="7" xfId="0" applyFont="1" applyFill="1" applyBorder="1" applyAlignment="1" applyProtection="1">
      <alignment horizontal="center" vertical="center"/>
      <protection hidden="1"/>
    </xf>
    <xf numFmtId="0" fontId="27" fillId="11" borderId="6" xfId="0" applyFont="1" applyFill="1" applyBorder="1" applyAlignment="1" applyProtection="1">
      <alignment horizontal="center" vertical="center"/>
      <protection hidden="1"/>
    </xf>
    <xf numFmtId="44" fontId="0" fillId="13" borderId="39" xfId="0" applyNumberFormat="1" applyFill="1" applyBorder="1" applyAlignment="1" applyProtection="1">
      <alignment horizontal="center"/>
      <protection locked="0" hidden="1"/>
    </xf>
    <xf numFmtId="0" fontId="3" fillId="0" borderId="13" xfId="0" applyFont="1" applyBorder="1" applyProtection="1">
      <protection hidden="1"/>
    </xf>
    <xf numFmtId="0" fontId="3" fillId="0" borderId="0" xfId="0" applyFont="1" applyBorder="1" applyProtection="1">
      <protection hidden="1"/>
    </xf>
    <xf numFmtId="0" fontId="2" fillId="0" borderId="0" xfId="0" applyNumberFormat="1" applyFont="1" applyBorder="1" applyAlignment="1" applyProtection="1">
      <alignment horizontal="left"/>
      <protection locked="0" hidden="1"/>
    </xf>
    <xf numFmtId="0" fontId="2" fillId="0" borderId="14" xfId="0" applyNumberFormat="1" applyFont="1" applyBorder="1" applyAlignment="1" applyProtection="1">
      <alignment horizontal="left"/>
      <protection locked="0" hidden="1"/>
    </xf>
    <xf numFmtId="0" fontId="0" fillId="4" borderId="65" xfId="0" applyFill="1" applyBorder="1" applyAlignment="1" applyProtection="1">
      <alignment horizontal="left" vertical="center"/>
      <protection hidden="1"/>
    </xf>
    <xf numFmtId="0" fontId="0" fillId="4" borderId="66" xfId="0" applyFill="1" applyBorder="1" applyAlignment="1" applyProtection="1">
      <alignment horizontal="left" vertical="center"/>
      <protection hidden="1"/>
    </xf>
    <xf numFmtId="0" fontId="0" fillId="4" borderId="67" xfId="0" applyFill="1" applyBorder="1" applyAlignment="1" applyProtection="1">
      <alignment horizontal="left" vertical="center"/>
      <protection hidden="1"/>
    </xf>
    <xf numFmtId="0" fontId="0" fillId="4" borderId="2" xfId="0" applyFill="1" applyBorder="1" applyAlignment="1" applyProtection="1">
      <alignment horizontal="left" vertical="center"/>
      <protection locked="0" hidden="1"/>
    </xf>
    <xf numFmtId="0" fontId="0" fillId="4" borderId="3" xfId="0" applyFill="1" applyBorder="1" applyAlignment="1" applyProtection="1">
      <alignment horizontal="left" vertical="center"/>
      <protection locked="0" hidden="1"/>
    </xf>
    <xf numFmtId="0" fontId="0" fillId="4" borderId="4" xfId="0" applyFill="1" applyBorder="1" applyAlignment="1" applyProtection="1">
      <alignment horizontal="left" vertical="center"/>
      <protection locked="0" hidden="1"/>
    </xf>
    <xf numFmtId="44" fontId="0" fillId="13" borderId="70" xfId="0" applyNumberFormat="1" applyFill="1" applyBorder="1" applyAlignment="1" applyProtection="1">
      <alignment horizontal="center"/>
      <protection locked="0" hidden="1"/>
    </xf>
    <xf numFmtId="44" fontId="0" fillId="13" borderId="71" xfId="0" applyNumberFormat="1" applyFill="1" applyBorder="1" applyAlignment="1" applyProtection="1">
      <alignment horizontal="center"/>
      <protection locked="0" hidden="1"/>
    </xf>
    <xf numFmtId="44" fontId="0" fillId="13" borderId="69" xfId="0" applyNumberFormat="1" applyFill="1" applyBorder="1" applyAlignment="1" applyProtection="1">
      <alignment horizontal="center"/>
      <protection locked="0" hidden="1"/>
    </xf>
    <xf numFmtId="0" fontId="3" fillId="0" borderId="16" xfId="0" applyFont="1" applyBorder="1" applyProtection="1">
      <protection hidden="1"/>
    </xf>
    <xf numFmtId="0" fontId="3" fillId="0" borderId="7" xfId="0" applyFont="1" applyBorder="1" applyProtection="1">
      <protection hidden="1"/>
    </xf>
    <xf numFmtId="0" fontId="0" fillId="0" borderId="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2" fillId="0" borderId="7" xfId="0" applyFont="1" applyBorder="1" applyAlignment="1" applyProtection="1">
      <alignment horizontal="left"/>
      <protection locked="0" hidden="1"/>
    </xf>
    <xf numFmtId="0" fontId="2" fillId="0" borderId="6" xfId="0" applyFont="1" applyBorder="1" applyAlignment="1" applyProtection="1">
      <alignment horizontal="left"/>
      <protection locked="0" hidden="1"/>
    </xf>
    <xf numFmtId="0" fontId="0" fillId="0" borderId="108" xfId="0" applyBorder="1" applyAlignment="1" applyProtection="1">
      <alignment horizontal="center" vertical="center"/>
      <protection hidden="1"/>
    </xf>
    <xf numFmtId="0" fontId="0" fillId="0" borderId="109"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0" fillId="0" borderId="110"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43" fontId="0" fillId="12" borderId="30" xfId="0" applyNumberFormat="1" applyFill="1" applyBorder="1" applyAlignment="1" applyProtection="1">
      <alignment horizontal="center"/>
      <protection locked="0"/>
    </xf>
    <xf numFmtId="43" fontId="0" fillId="12" borderId="28" xfId="0" applyNumberFormat="1" applyFill="1" applyBorder="1" applyAlignment="1" applyProtection="1">
      <alignment horizontal="center"/>
      <protection locked="0"/>
    </xf>
    <xf numFmtId="0" fontId="0" fillId="0" borderId="111" xfId="0" applyFill="1" applyBorder="1" applyAlignment="1" applyProtection="1">
      <alignment horizontal="left" vertical="center"/>
      <protection hidden="1"/>
    </xf>
    <xf numFmtId="0" fontId="0" fillId="0" borderId="112" xfId="0" applyFill="1" applyBorder="1" applyAlignment="1" applyProtection="1">
      <alignment horizontal="left" vertical="center"/>
      <protection hidden="1"/>
    </xf>
    <xf numFmtId="44" fontId="0" fillId="12" borderId="2" xfId="0" applyNumberFormat="1" applyFill="1" applyBorder="1" applyAlignment="1" applyProtection="1">
      <alignment horizontal="right"/>
      <protection locked="0"/>
    </xf>
    <xf numFmtId="44" fontId="0" fillId="12" borderId="3" xfId="0" applyNumberFormat="1" applyFill="1" applyBorder="1" applyAlignment="1" applyProtection="1">
      <alignment horizontal="right"/>
      <protection locked="0"/>
    </xf>
    <xf numFmtId="44" fontId="0" fillId="12" borderId="4" xfId="0" applyNumberFormat="1" applyFill="1" applyBorder="1" applyAlignment="1" applyProtection="1">
      <alignment horizontal="right"/>
      <protection locked="0"/>
    </xf>
    <xf numFmtId="44" fontId="0" fillId="12" borderId="13" xfId="0" applyNumberFormat="1" applyFill="1" applyBorder="1" applyAlignment="1" applyProtection="1">
      <alignment horizontal="right"/>
      <protection locked="0"/>
    </xf>
    <xf numFmtId="44" fontId="0" fillId="12" borderId="0" xfId="0" applyNumberFormat="1" applyFill="1" applyBorder="1" applyAlignment="1" applyProtection="1">
      <alignment horizontal="right"/>
      <protection locked="0"/>
    </xf>
    <xf numFmtId="44" fontId="0" fillId="12" borderId="14" xfId="0" applyNumberFormat="1" applyFill="1" applyBorder="1" applyAlignment="1" applyProtection="1">
      <alignment horizontal="right"/>
      <protection locked="0"/>
    </xf>
    <xf numFmtId="44" fontId="0" fillId="12" borderId="31" xfId="0" applyNumberFormat="1" applyFill="1" applyBorder="1" applyAlignment="1" applyProtection="1">
      <alignment horizontal="center"/>
      <protection locked="0"/>
    </xf>
    <xf numFmtId="44" fontId="0" fillId="12" borderId="32" xfId="0" applyNumberFormat="1" applyFill="1" applyBorder="1" applyAlignment="1" applyProtection="1">
      <alignment horizontal="center"/>
      <protection locked="0"/>
    </xf>
    <xf numFmtId="44" fontId="0" fillId="12" borderId="38" xfId="0" applyNumberFormat="1" applyFill="1" applyBorder="1" applyAlignment="1" applyProtection="1">
      <alignment horizontal="center"/>
      <protection locked="0"/>
    </xf>
    <xf numFmtId="44" fontId="0" fillId="12" borderId="39" xfId="0" applyNumberFormat="1" applyFill="1" applyBorder="1" applyAlignment="1" applyProtection="1">
      <alignment horizontal="center"/>
      <protection locked="0"/>
    </xf>
    <xf numFmtId="44" fontId="0" fillId="12" borderId="3" xfId="0" applyNumberFormat="1" applyFill="1" applyBorder="1" applyAlignment="1" applyProtection="1">
      <alignment horizontal="center"/>
      <protection locked="0"/>
    </xf>
    <xf numFmtId="44" fontId="0" fillId="12" borderId="4" xfId="0" applyNumberFormat="1" applyFill="1" applyBorder="1" applyAlignment="1" applyProtection="1">
      <alignment horizontal="center"/>
      <protection locked="0"/>
    </xf>
    <xf numFmtId="44" fontId="0" fillId="12" borderId="46" xfId="0" applyNumberFormat="1" applyFill="1" applyBorder="1" applyAlignment="1" applyProtection="1">
      <alignment horizontal="center"/>
      <protection locked="0"/>
    </xf>
    <xf numFmtId="44" fontId="0" fillId="12" borderId="47" xfId="0" applyNumberFormat="1" applyFill="1" applyBorder="1" applyAlignment="1" applyProtection="1">
      <alignment horizontal="center"/>
      <protection locked="0"/>
    </xf>
    <xf numFmtId="44" fontId="0" fillId="12" borderId="31" xfId="0" applyNumberFormat="1" applyFill="1" applyBorder="1" applyAlignment="1" applyProtection="1">
      <protection locked="0"/>
    </xf>
    <xf numFmtId="44" fontId="0" fillId="12" borderId="32" xfId="0" applyNumberFormat="1" applyFill="1" applyBorder="1" applyAlignment="1" applyProtection="1">
      <protection locked="0"/>
    </xf>
    <xf numFmtId="44" fontId="0" fillId="12" borderId="38" xfId="0" applyNumberFormat="1" applyFill="1" applyBorder="1" applyAlignment="1" applyProtection="1">
      <protection locked="0"/>
    </xf>
    <xf numFmtId="0" fontId="0" fillId="0" borderId="113" xfId="0" applyBorder="1" applyAlignment="1" applyProtection="1">
      <alignment horizontal="center" vertical="center"/>
      <protection hidden="1"/>
    </xf>
    <xf numFmtId="0" fontId="0" fillId="0" borderId="114" xfId="0" applyBorder="1" applyAlignment="1" applyProtection="1">
      <alignment horizontal="center" vertical="center"/>
      <protection hidden="1"/>
    </xf>
    <xf numFmtId="44" fontId="0" fillId="12" borderId="70" xfId="0" applyNumberFormat="1" applyFill="1" applyBorder="1" applyAlignment="1" applyProtection="1">
      <alignment horizontal="center"/>
      <protection locked="0"/>
    </xf>
    <xf numFmtId="44" fontId="0" fillId="12" borderId="71" xfId="0" applyNumberFormat="1" applyFill="1" applyBorder="1" applyAlignment="1" applyProtection="1">
      <alignment horizontal="center"/>
      <protection locked="0"/>
    </xf>
    <xf numFmtId="44" fontId="0" fillId="12" borderId="69" xfId="0" applyNumberFormat="1" applyFill="1" applyBorder="1" applyAlignment="1" applyProtection="1">
      <alignment horizontal="center"/>
      <protection locked="0"/>
    </xf>
    <xf numFmtId="0" fontId="0" fillId="4" borderId="2" xfId="0" applyFill="1" applyBorder="1" applyAlignment="1" applyProtection="1">
      <alignment horizontal="left" vertical="center"/>
      <protection hidden="1"/>
    </xf>
    <xf numFmtId="0" fontId="0" fillId="4" borderId="3" xfId="0" applyFill="1" applyBorder="1" applyAlignment="1" applyProtection="1">
      <alignment horizontal="left" vertical="center"/>
      <protection hidden="1"/>
    </xf>
    <xf numFmtId="0" fontId="0" fillId="4" borderId="4" xfId="0" applyFill="1" applyBorder="1" applyAlignment="1" applyProtection="1">
      <alignment horizontal="left" vertical="center"/>
      <protection hidden="1"/>
    </xf>
    <xf numFmtId="0" fontId="11" fillId="0" borderId="0" xfId="2" applyFill="1" applyAlignment="1">
      <alignment vertical="center" wrapText="1"/>
    </xf>
    <xf numFmtId="0" fontId="7" fillId="9" borderId="0" xfId="0" applyFont="1" applyFill="1" applyAlignment="1">
      <alignment horizontal="center" vertical="center" wrapText="1"/>
    </xf>
    <xf numFmtId="0" fontId="7" fillId="8" borderId="0" xfId="0" applyFont="1" applyFill="1" applyAlignment="1">
      <alignment horizontal="center" vertical="center" wrapText="1"/>
    </xf>
    <xf numFmtId="0" fontId="2" fillId="7" borderId="10"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0" fillId="0" borderId="0" xfId="0" applyFont="1" applyAlignment="1">
      <alignment wrapText="1"/>
    </xf>
  </cellXfs>
  <cellStyles count="3">
    <cellStyle name="40 % - zvýraznenie1" xfId="1" builtinId="31"/>
    <cellStyle name="Hypertextové prepojenie" xfId="2" builtinId="8"/>
    <cellStyle name="Normálna" xfId="0" builtinId="0"/>
  </cellStyles>
  <dxfs count="27">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79998168889431442"/>
      </font>
    </dxf>
    <dxf>
      <font>
        <color theme="7" tint="0.79998168889431442"/>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www.finance.gov.sk/Default.aspx?CatID=6814"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8"/>
  <sheetViews>
    <sheetView tabSelected="1" view="pageBreakPreview" zoomScale="90" zoomScaleNormal="90" zoomScaleSheetLayoutView="90" workbookViewId="0">
      <selection activeCell="G11" sqref="G11"/>
    </sheetView>
  </sheetViews>
  <sheetFormatPr defaultRowHeight="15" x14ac:dyDescent="0.25"/>
  <cols>
    <col min="1" max="1" width="9.140625" customWidth="1"/>
    <col min="2" max="2" width="33.7109375" customWidth="1"/>
    <col min="3" max="3" width="22.140625" customWidth="1"/>
    <col min="4" max="6" width="13" customWidth="1"/>
    <col min="7" max="7" width="17.42578125" customWidth="1"/>
    <col min="8" max="8" width="16.140625" customWidth="1"/>
    <col min="9" max="9" width="17" customWidth="1"/>
    <col min="10" max="10" width="16.140625" customWidth="1"/>
    <col min="11" max="11" width="16.42578125" customWidth="1"/>
    <col min="12" max="12" width="17.140625" customWidth="1"/>
    <col min="13" max="13" width="18.5703125" customWidth="1"/>
    <col min="14" max="14" width="15.85546875" customWidth="1"/>
    <col min="15" max="15" width="22.85546875" customWidth="1"/>
    <col min="16" max="16" width="21.140625" customWidth="1"/>
    <col min="19" max="22" width="0" hidden="1" customWidth="1"/>
  </cols>
  <sheetData>
    <row r="1" spans="1:22" ht="26.25" x14ac:dyDescent="0.4">
      <c r="A1" s="325" t="s">
        <v>98</v>
      </c>
      <c r="B1" s="326"/>
      <c r="C1" s="326"/>
      <c r="D1" s="326"/>
      <c r="E1" s="326"/>
      <c r="F1" s="326"/>
      <c r="G1" s="326"/>
      <c r="H1" s="326"/>
      <c r="I1" s="326"/>
      <c r="J1" s="326"/>
      <c r="K1" s="326"/>
      <c r="L1" s="326"/>
      <c r="M1" s="326"/>
      <c r="N1" s="326"/>
      <c r="O1" s="326"/>
      <c r="P1" s="327"/>
      <c r="S1" s="4"/>
    </row>
    <row r="2" spans="1:22" x14ac:dyDescent="0.25">
      <c r="A2" s="328" t="s">
        <v>0</v>
      </c>
      <c r="B2" s="329"/>
      <c r="C2" s="323"/>
      <c r="D2" s="323"/>
      <c r="E2" s="323"/>
      <c r="F2" s="323"/>
      <c r="G2" s="323"/>
      <c r="H2" s="323"/>
      <c r="I2" s="323"/>
      <c r="J2" s="323"/>
      <c r="K2" s="323"/>
      <c r="L2" s="323"/>
      <c r="M2" s="323"/>
      <c r="N2" s="323"/>
      <c r="O2" s="323"/>
      <c r="P2" s="324"/>
      <c r="S2" s="4"/>
    </row>
    <row r="3" spans="1:22" x14ac:dyDescent="0.25">
      <c r="A3" s="328" t="s">
        <v>1</v>
      </c>
      <c r="B3" s="329"/>
      <c r="C3" s="323"/>
      <c r="D3" s="323"/>
      <c r="E3" s="323"/>
      <c r="F3" s="323"/>
      <c r="G3" s="323"/>
      <c r="H3" s="323"/>
      <c r="I3" s="323"/>
      <c r="J3" s="323"/>
      <c r="K3" s="323"/>
      <c r="L3" s="323"/>
      <c r="M3" s="323"/>
      <c r="N3" s="323"/>
      <c r="O3" s="323"/>
      <c r="P3" s="324"/>
      <c r="S3" s="4"/>
    </row>
    <row r="4" spans="1:22" x14ac:dyDescent="0.25">
      <c r="A4" s="256" t="s">
        <v>2</v>
      </c>
      <c r="B4" s="5"/>
      <c r="C4" s="323"/>
      <c r="D4" s="323"/>
      <c r="E4" s="323"/>
      <c r="F4" s="323"/>
      <c r="G4" s="323"/>
      <c r="H4" s="323"/>
      <c r="I4" s="323"/>
      <c r="J4" s="323"/>
      <c r="K4" s="323"/>
      <c r="L4" s="323"/>
      <c r="M4" s="323"/>
      <c r="N4" s="323"/>
      <c r="O4" s="323"/>
      <c r="P4" s="324"/>
      <c r="S4" s="4"/>
    </row>
    <row r="5" spans="1:22" ht="15.75" thickBot="1" x14ac:dyDescent="0.3">
      <c r="A5" s="330" t="s">
        <v>99</v>
      </c>
      <c r="B5" s="331"/>
      <c r="C5" s="332"/>
      <c r="D5" s="332"/>
      <c r="E5" s="332"/>
      <c r="F5" s="332"/>
      <c r="G5" s="332"/>
      <c r="H5" s="332"/>
      <c r="I5" s="332"/>
      <c r="J5" s="332"/>
      <c r="K5" s="332"/>
      <c r="L5" s="332"/>
      <c r="M5" s="332"/>
      <c r="N5" s="332"/>
      <c r="O5" s="332"/>
      <c r="P5" s="333"/>
      <c r="S5" s="4"/>
    </row>
    <row r="6" spans="1:22" ht="15.75" thickBot="1" x14ac:dyDescent="0.3">
      <c r="P6" s="1"/>
      <c r="S6" s="4"/>
    </row>
    <row r="7" spans="1:22" ht="18.75" x14ac:dyDescent="0.3">
      <c r="A7" s="3">
        <v>700</v>
      </c>
      <c r="B7" s="334" t="s">
        <v>3</v>
      </c>
      <c r="C7" s="334"/>
      <c r="D7" s="334"/>
      <c r="E7" s="334"/>
      <c r="F7" s="334"/>
      <c r="G7" s="334"/>
      <c r="H7" s="335">
        <v>2018</v>
      </c>
      <c r="I7" s="336"/>
      <c r="J7" s="337"/>
      <c r="K7" s="338">
        <v>2019</v>
      </c>
      <c r="L7" s="339"/>
      <c r="M7" s="340"/>
      <c r="N7" s="335">
        <v>2020</v>
      </c>
      <c r="O7" s="337"/>
      <c r="P7" s="341" t="s">
        <v>14</v>
      </c>
      <c r="S7" s="4"/>
    </row>
    <row r="8" spans="1:22" s="2" customFormat="1" ht="45.75" customHeight="1" thickBot="1" x14ac:dyDescent="0.3">
      <c r="A8" s="15">
        <v>710</v>
      </c>
      <c r="B8" s="257" t="s">
        <v>49</v>
      </c>
      <c r="C8" s="258" t="s">
        <v>65</v>
      </c>
      <c r="D8" s="258" t="s">
        <v>11</v>
      </c>
      <c r="E8" s="258" t="s">
        <v>12</v>
      </c>
      <c r="F8" s="258" t="s">
        <v>48</v>
      </c>
      <c r="G8" s="258" t="s">
        <v>16</v>
      </c>
      <c r="H8" s="259" t="s">
        <v>51</v>
      </c>
      <c r="I8" s="258" t="s">
        <v>17</v>
      </c>
      <c r="J8" s="260" t="s">
        <v>13</v>
      </c>
      <c r="K8" s="259" t="s">
        <v>52</v>
      </c>
      <c r="L8" s="258" t="s">
        <v>17</v>
      </c>
      <c r="M8" s="260" t="s">
        <v>13</v>
      </c>
      <c r="N8" s="259" t="s">
        <v>51</v>
      </c>
      <c r="O8" s="260" t="s">
        <v>17</v>
      </c>
      <c r="P8" s="342"/>
      <c r="S8" s="343" t="s">
        <v>28</v>
      </c>
      <c r="T8" s="343"/>
      <c r="U8" s="343"/>
      <c r="V8" s="12" t="s">
        <v>26</v>
      </c>
    </row>
    <row r="9" spans="1:22" x14ac:dyDescent="0.25">
      <c r="A9" s="261"/>
      <c r="B9" s="262" t="s">
        <v>5</v>
      </c>
      <c r="C9" s="322"/>
      <c r="D9" s="34" t="s">
        <v>15</v>
      </c>
      <c r="E9" s="34" t="s">
        <v>15</v>
      </c>
      <c r="F9" s="34" t="s">
        <v>15</v>
      </c>
      <c r="G9" s="13" t="s">
        <v>15</v>
      </c>
      <c r="H9" s="33" t="s">
        <v>15</v>
      </c>
      <c r="I9" s="13" t="s">
        <v>15</v>
      </c>
      <c r="J9" s="14" t="s">
        <v>15</v>
      </c>
      <c r="K9" s="16" t="s">
        <v>15</v>
      </c>
      <c r="L9" s="13" t="s">
        <v>15</v>
      </c>
      <c r="M9" s="14" t="s">
        <v>15</v>
      </c>
      <c r="N9" s="33" t="s">
        <v>15</v>
      </c>
      <c r="O9" s="14" t="s">
        <v>15</v>
      </c>
      <c r="P9" s="161">
        <f>C9</f>
        <v>0</v>
      </c>
      <c r="S9" s="8"/>
      <c r="T9" s="9"/>
      <c r="U9" s="9"/>
      <c r="V9" s="9"/>
    </row>
    <row r="10" spans="1:22" x14ac:dyDescent="0.25">
      <c r="A10" s="5"/>
      <c r="B10" s="344" t="s">
        <v>4</v>
      </c>
      <c r="C10" s="347"/>
      <c r="D10" s="349">
        <v>2</v>
      </c>
      <c r="E10" s="263" t="s">
        <v>7</v>
      </c>
      <c r="F10" s="264"/>
      <c r="G10" s="265">
        <v>6</v>
      </c>
      <c r="H10" s="266"/>
      <c r="I10" s="134">
        <f>ROUNDUP(S10,0)</f>
        <v>0</v>
      </c>
      <c r="J10" s="135">
        <f>F10-I10</f>
        <v>0</v>
      </c>
      <c r="K10" s="267"/>
      <c r="L10" s="186">
        <f>ROUNDUP(T10,0)</f>
        <v>0</v>
      </c>
      <c r="M10" s="135">
        <f>J10-L10</f>
        <v>0</v>
      </c>
      <c r="N10" s="268"/>
      <c r="O10" s="320">
        <f>ROUNDUP(U10,0)</f>
        <v>0</v>
      </c>
      <c r="P10" s="162">
        <f>I10+L10+O10</f>
        <v>0</v>
      </c>
      <c r="S10" s="10">
        <f>(F10/G10/12)*H10</f>
        <v>0</v>
      </c>
      <c r="T10" s="9">
        <f>(F10/G10/12)*K10</f>
        <v>0</v>
      </c>
      <c r="U10" s="9">
        <f>(F10/G10/12)*N10</f>
        <v>0</v>
      </c>
      <c r="V10" s="9"/>
    </row>
    <row r="11" spans="1:22" x14ac:dyDescent="0.25">
      <c r="A11" s="5"/>
      <c r="B11" s="345"/>
      <c r="C11" s="348"/>
      <c r="D11" s="350"/>
      <c r="E11" s="269" t="s">
        <v>8</v>
      </c>
      <c r="F11" s="270"/>
      <c r="G11" s="271">
        <v>6</v>
      </c>
      <c r="H11" s="272"/>
      <c r="I11" s="144">
        <f>ROUNDUP(S11,0)</f>
        <v>0</v>
      </c>
      <c r="J11" s="139">
        <f>$F11-$I11</f>
        <v>0</v>
      </c>
      <c r="K11" s="272"/>
      <c r="L11" s="144">
        <f>ROUNDUP(T11,0)</f>
        <v>0</v>
      </c>
      <c r="M11" s="139">
        <f>J11-L11</f>
        <v>0</v>
      </c>
      <c r="N11" s="273"/>
      <c r="O11" s="147">
        <f>ROUNDUP($U11,0)</f>
        <v>0</v>
      </c>
      <c r="P11" s="162">
        <f>$I11+$L11+$O11</f>
        <v>0</v>
      </c>
      <c r="S11" s="8">
        <v>0</v>
      </c>
      <c r="T11" s="9">
        <f>(2*J11)/(7-1)</f>
        <v>0</v>
      </c>
      <c r="U11" s="11">
        <f>(((2*M11)/(7-2))/12)*N11</f>
        <v>0</v>
      </c>
      <c r="V11" s="9"/>
    </row>
    <row r="12" spans="1:22" x14ac:dyDescent="0.25">
      <c r="A12" s="5"/>
      <c r="B12" s="345"/>
      <c r="C12" s="274"/>
      <c r="D12" s="275">
        <v>4</v>
      </c>
      <c r="E12" s="276" t="s">
        <v>15</v>
      </c>
      <c r="F12" s="270"/>
      <c r="G12" s="271">
        <v>12</v>
      </c>
      <c r="H12" s="272"/>
      <c r="I12" s="144">
        <f>ROUNDUP(S12,0)</f>
        <v>0</v>
      </c>
      <c r="J12" s="139">
        <f t="shared" ref="J12:J20" si="0">$F12-$I12</f>
        <v>0</v>
      </c>
      <c r="K12" s="272"/>
      <c r="L12" s="144">
        <f>ROUNDUP(T12,0)</f>
        <v>0</v>
      </c>
      <c r="M12" s="139">
        <f t="shared" ref="M12:M20" si="1">J12-L12</f>
        <v>0</v>
      </c>
      <c r="N12" s="273"/>
      <c r="O12" s="147">
        <f t="shared" ref="O12:O20" si="2">ROUNDUP($U12,0)</f>
        <v>0</v>
      </c>
      <c r="P12" s="162">
        <f t="shared" ref="P12:P20" si="3">$I12+$L12+$O12</f>
        <v>0</v>
      </c>
      <c r="S12" s="8">
        <v>0</v>
      </c>
      <c r="T12" s="9">
        <f>($F12/$G12/12)*$K12</f>
        <v>0</v>
      </c>
      <c r="U12" s="9">
        <f>(F12/$G12/12)*$N12</f>
        <v>0</v>
      </c>
      <c r="V12" s="9"/>
    </row>
    <row r="13" spans="1:22" x14ac:dyDescent="0.25">
      <c r="A13" s="5"/>
      <c r="B13" s="345"/>
      <c r="C13" s="274"/>
      <c r="D13" s="275">
        <v>5</v>
      </c>
      <c r="E13" s="276" t="s">
        <v>15</v>
      </c>
      <c r="F13" s="270"/>
      <c r="G13" s="271">
        <v>20</v>
      </c>
      <c r="H13" s="272"/>
      <c r="I13" s="144">
        <f>ROUNDUP(S13,0)</f>
        <v>0</v>
      </c>
      <c r="J13" s="139">
        <f t="shared" si="0"/>
        <v>0</v>
      </c>
      <c r="K13" s="272"/>
      <c r="L13" s="144">
        <f>ROUNDUP(T13,0)</f>
        <v>0</v>
      </c>
      <c r="M13" s="139">
        <f t="shared" si="1"/>
        <v>0</v>
      </c>
      <c r="N13" s="273"/>
      <c r="O13" s="147">
        <f t="shared" si="2"/>
        <v>0</v>
      </c>
      <c r="P13" s="162">
        <f t="shared" si="3"/>
        <v>0</v>
      </c>
      <c r="S13" s="8">
        <v>0</v>
      </c>
      <c r="T13" s="9">
        <f t="shared" ref="T13:T16" si="4">($F13/$G13/12)*$K13</f>
        <v>0</v>
      </c>
      <c r="U13" s="9">
        <f>(F13/$G13/12)*$N13</f>
        <v>0</v>
      </c>
      <c r="V13" s="9"/>
    </row>
    <row r="14" spans="1:22" x14ac:dyDescent="0.25">
      <c r="A14" s="5"/>
      <c r="B14" s="346"/>
      <c r="C14" s="277"/>
      <c r="D14" s="275">
        <v>6</v>
      </c>
      <c r="E14" s="276" t="s">
        <v>15</v>
      </c>
      <c r="F14" s="278"/>
      <c r="G14" s="271">
        <v>40</v>
      </c>
      <c r="H14" s="279"/>
      <c r="I14" s="144">
        <f>ROUNDUP(S14,0)</f>
        <v>0</v>
      </c>
      <c r="J14" s="139">
        <f t="shared" si="0"/>
        <v>0</v>
      </c>
      <c r="K14" s="279"/>
      <c r="L14" s="144">
        <f>ROUNDUP(T14,0)</f>
        <v>0</v>
      </c>
      <c r="M14" s="139">
        <f t="shared" si="1"/>
        <v>0</v>
      </c>
      <c r="N14" s="280"/>
      <c r="O14" s="147">
        <f t="shared" si="2"/>
        <v>0</v>
      </c>
      <c r="P14" s="162">
        <f t="shared" si="3"/>
        <v>0</v>
      </c>
      <c r="S14" s="8">
        <v>0</v>
      </c>
      <c r="T14" s="9">
        <f t="shared" si="4"/>
        <v>0</v>
      </c>
      <c r="U14" s="9">
        <f>(F14/$G14/12)*$N14</f>
        <v>0</v>
      </c>
      <c r="V14" s="9"/>
    </row>
    <row r="15" spans="1:22" x14ac:dyDescent="0.25">
      <c r="A15" s="5"/>
      <c r="B15" s="344" t="s">
        <v>6</v>
      </c>
      <c r="C15" s="281"/>
      <c r="D15" s="282">
        <v>1</v>
      </c>
      <c r="E15" s="283" t="s">
        <v>15</v>
      </c>
      <c r="F15" s="264"/>
      <c r="G15" s="265">
        <v>4</v>
      </c>
      <c r="H15" s="266"/>
      <c r="I15" s="186">
        <f t="shared" ref="I15:I20" si="5">ROUNDUP(S15,0)</f>
        <v>0</v>
      </c>
      <c r="J15" s="135">
        <f t="shared" si="0"/>
        <v>0</v>
      </c>
      <c r="K15" s="266"/>
      <c r="L15" s="186">
        <f t="shared" ref="L15:L20" si="6">ROUNDUP(T15,0)</f>
        <v>0</v>
      </c>
      <c r="M15" s="135">
        <f t="shared" si="1"/>
        <v>0</v>
      </c>
      <c r="N15" s="266"/>
      <c r="O15" s="320">
        <f t="shared" si="2"/>
        <v>0</v>
      </c>
      <c r="P15" s="162">
        <f t="shared" si="3"/>
        <v>0</v>
      </c>
      <c r="S15" s="8">
        <v>0</v>
      </c>
      <c r="T15" s="9">
        <f t="shared" si="4"/>
        <v>0</v>
      </c>
      <c r="U15" s="9">
        <f t="shared" ref="U15" si="7">($M15/$G15/12)*$N15</f>
        <v>0</v>
      </c>
      <c r="V15" s="9"/>
    </row>
    <row r="16" spans="1:22" x14ac:dyDescent="0.25">
      <c r="A16" s="5"/>
      <c r="B16" s="345"/>
      <c r="C16" s="274"/>
      <c r="D16" s="351">
        <v>2</v>
      </c>
      <c r="E16" s="284" t="s">
        <v>7</v>
      </c>
      <c r="F16" s="270"/>
      <c r="G16" s="271">
        <v>6</v>
      </c>
      <c r="H16" s="272"/>
      <c r="I16" s="144">
        <f t="shared" si="5"/>
        <v>0</v>
      </c>
      <c r="J16" s="139">
        <f t="shared" si="0"/>
        <v>0</v>
      </c>
      <c r="K16" s="272"/>
      <c r="L16" s="144">
        <f t="shared" si="6"/>
        <v>0</v>
      </c>
      <c r="M16" s="139">
        <f t="shared" si="1"/>
        <v>0</v>
      </c>
      <c r="N16" s="273"/>
      <c r="O16" s="147">
        <f t="shared" si="2"/>
        <v>0</v>
      </c>
      <c r="P16" s="162">
        <f t="shared" si="3"/>
        <v>0</v>
      </c>
      <c r="S16" s="8">
        <v>0</v>
      </c>
      <c r="T16" s="9">
        <f t="shared" si="4"/>
        <v>0</v>
      </c>
      <c r="U16" s="9">
        <f>(F16/$G16/12)*$N16</f>
        <v>0</v>
      </c>
      <c r="V16" s="9"/>
    </row>
    <row r="17" spans="1:22" x14ac:dyDescent="0.25">
      <c r="A17" s="5"/>
      <c r="B17" s="345"/>
      <c r="C17" s="274"/>
      <c r="D17" s="350"/>
      <c r="E17" s="285" t="s">
        <v>8</v>
      </c>
      <c r="F17" s="270"/>
      <c r="G17" s="271">
        <v>6</v>
      </c>
      <c r="H17" s="272"/>
      <c r="I17" s="144">
        <f t="shared" si="5"/>
        <v>0</v>
      </c>
      <c r="J17" s="139">
        <f t="shared" si="0"/>
        <v>0</v>
      </c>
      <c r="K17" s="272"/>
      <c r="L17" s="144">
        <f t="shared" si="6"/>
        <v>0</v>
      </c>
      <c r="M17" s="139">
        <f t="shared" si="1"/>
        <v>0</v>
      </c>
      <c r="N17" s="272"/>
      <c r="O17" s="147">
        <f t="shared" si="2"/>
        <v>0</v>
      </c>
      <c r="P17" s="162">
        <f t="shared" si="3"/>
        <v>0</v>
      </c>
      <c r="S17" s="8">
        <v>0</v>
      </c>
      <c r="T17" s="9">
        <f>(2*J17)/(7-1)</f>
        <v>0</v>
      </c>
      <c r="U17" s="9">
        <f>(((2*M17)/(7-2))/12)*N17</f>
        <v>0</v>
      </c>
      <c r="V17" s="9"/>
    </row>
    <row r="18" spans="1:22" x14ac:dyDescent="0.25">
      <c r="A18" s="5"/>
      <c r="B18" s="345"/>
      <c r="C18" s="274"/>
      <c r="D18" s="351">
        <v>3</v>
      </c>
      <c r="E18" s="284" t="s">
        <v>7</v>
      </c>
      <c r="F18" s="270"/>
      <c r="G18" s="271">
        <v>8</v>
      </c>
      <c r="H18" s="272"/>
      <c r="I18" s="144">
        <f t="shared" si="5"/>
        <v>0</v>
      </c>
      <c r="J18" s="139">
        <f t="shared" si="0"/>
        <v>0</v>
      </c>
      <c r="K18" s="272"/>
      <c r="L18" s="144">
        <f t="shared" si="6"/>
        <v>0</v>
      </c>
      <c r="M18" s="139">
        <f t="shared" si="1"/>
        <v>0</v>
      </c>
      <c r="N18" s="272"/>
      <c r="O18" s="147">
        <f t="shared" si="2"/>
        <v>0</v>
      </c>
      <c r="P18" s="162">
        <f t="shared" si="3"/>
        <v>0</v>
      </c>
      <c r="S18" s="8">
        <v>0</v>
      </c>
      <c r="T18" s="9">
        <f>(F18/G18/12)*K18</f>
        <v>0</v>
      </c>
      <c r="U18" s="9">
        <f>(F18/G18/12)*N18</f>
        <v>0</v>
      </c>
      <c r="V18" s="9"/>
    </row>
    <row r="19" spans="1:22" x14ac:dyDescent="0.25">
      <c r="A19" s="5"/>
      <c r="B19" s="345"/>
      <c r="C19" s="274"/>
      <c r="D19" s="350"/>
      <c r="E19" s="285" t="s">
        <v>8</v>
      </c>
      <c r="F19" s="270"/>
      <c r="G19" s="271">
        <v>8</v>
      </c>
      <c r="H19" s="272"/>
      <c r="I19" s="144">
        <f t="shared" si="5"/>
        <v>0</v>
      </c>
      <c r="J19" s="139">
        <f t="shared" si="0"/>
        <v>0</v>
      </c>
      <c r="K19" s="272"/>
      <c r="L19" s="144">
        <f t="shared" si="6"/>
        <v>0</v>
      </c>
      <c r="M19" s="139">
        <f t="shared" si="1"/>
        <v>0</v>
      </c>
      <c r="N19" s="272"/>
      <c r="O19" s="147">
        <f t="shared" si="2"/>
        <v>0</v>
      </c>
      <c r="P19" s="162">
        <f t="shared" si="3"/>
        <v>0</v>
      </c>
      <c r="S19" s="8">
        <v>0</v>
      </c>
      <c r="T19" s="9">
        <f>(2*J19)/(9-1)</f>
        <v>0</v>
      </c>
      <c r="U19" s="9">
        <f>(((2*M19)/(9-2))/12)*N19</f>
        <v>0</v>
      </c>
      <c r="V19" s="9"/>
    </row>
    <row r="20" spans="1:22" x14ac:dyDescent="0.25">
      <c r="A20" s="5"/>
      <c r="B20" s="345"/>
      <c r="C20" s="277"/>
      <c r="D20" s="275">
        <v>4</v>
      </c>
      <c r="E20" s="276" t="s">
        <v>15</v>
      </c>
      <c r="F20" s="286"/>
      <c r="G20" s="271">
        <v>12</v>
      </c>
      <c r="H20" s="287"/>
      <c r="I20" s="144">
        <f t="shared" si="5"/>
        <v>0</v>
      </c>
      <c r="J20" s="139">
        <f t="shared" si="0"/>
        <v>0</v>
      </c>
      <c r="K20" s="287"/>
      <c r="L20" s="144">
        <f t="shared" si="6"/>
        <v>0</v>
      </c>
      <c r="M20" s="139">
        <f t="shared" si="1"/>
        <v>0</v>
      </c>
      <c r="N20" s="287"/>
      <c r="O20" s="147">
        <f t="shared" si="2"/>
        <v>0</v>
      </c>
      <c r="P20" s="162">
        <f t="shared" si="3"/>
        <v>0</v>
      </c>
      <c r="S20" s="8">
        <v>0</v>
      </c>
      <c r="T20" s="9">
        <f>(F20/G20/12)*K20</f>
        <v>0</v>
      </c>
      <c r="U20" s="9">
        <f>(F20/G20/12)*N20</f>
        <v>0</v>
      </c>
      <c r="V20" s="9"/>
    </row>
    <row r="21" spans="1:22" ht="45.75" customHeight="1" x14ac:dyDescent="0.25">
      <c r="A21" s="5"/>
      <c r="B21" s="288" t="s">
        <v>56</v>
      </c>
      <c r="C21" s="289"/>
      <c r="D21" s="290"/>
      <c r="E21" s="290"/>
      <c r="F21" s="290"/>
      <c r="G21" s="290"/>
      <c r="H21" s="291"/>
      <c r="I21" s="292"/>
      <c r="J21" s="293"/>
      <c r="K21" s="290"/>
      <c r="L21" s="292"/>
      <c r="M21" s="293"/>
      <c r="N21" s="290"/>
      <c r="O21" s="294"/>
      <c r="P21" s="295"/>
      <c r="Q21" s="5"/>
      <c r="S21" s="8"/>
      <c r="T21" s="9"/>
      <c r="U21" s="9"/>
      <c r="V21" s="9"/>
    </row>
    <row r="22" spans="1:22" x14ac:dyDescent="0.25">
      <c r="A22" s="5"/>
      <c r="B22" s="352" t="s">
        <v>18</v>
      </c>
      <c r="C22" s="296"/>
      <c r="D22" s="297" t="s">
        <v>15</v>
      </c>
      <c r="E22" s="298" t="s">
        <v>7</v>
      </c>
      <c r="F22" s="264"/>
      <c r="G22" s="299"/>
      <c r="H22" s="266"/>
      <c r="I22" s="171">
        <f>IFERROR(ROUNDUP($S22,0),0)</f>
        <v>0</v>
      </c>
      <c r="J22" s="172">
        <f>$F22-$I22</f>
        <v>0</v>
      </c>
      <c r="K22" s="266"/>
      <c r="L22" s="171">
        <f>IFERROR(ROUNDUP($T22,0),0)</f>
        <v>0</v>
      </c>
      <c r="M22" s="172">
        <f>$J22-$L22</f>
        <v>0</v>
      </c>
      <c r="N22" s="266"/>
      <c r="O22" s="173">
        <f>IFERROR(ROUNDUP($U22,0),0)</f>
        <v>0</v>
      </c>
      <c r="P22" s="162">
        <f xml:space="preserve"> $I22+ $L22+ $O22</f>
        <v>0</v>
      </c>
      <c r="Q22" s="6"/>
      <c r="S22" s="8" t="e">
        <v>#DIV/0!</v>
      </c>
      <c r="T22" s="9" t="e">
        <f>($F22/$G22/12)*$K22</f>
        <v>#DIV/0!</v>
      </c>
      <c r="U22" s="9" t="e">
        <f>(F22/$G22/12)*$N22</f>
        <v>#DIV/0!</v>
      </c>
      <c r="V22" s="9"/>
    </row>
    <row r="23" spans="1:22" x14ac:dyDescent="0.25">
      <c r="A23" s="5"/>
      <c r="B23" s="353"/>
      <c r="C23" s="274"/>
      <c r="D23" s="297" t="s">
        <v>15</v>
      </c>
      <c r="E23" s="300" t="s">
        <v>8</v>
      </c>
      <c r="F23" s="270"/>
      <c r="G23" s="301"/>
      <c r="H23" s="272"/>
      <c r="I23" s="171">
        <f>IFERROR(ROUNDUP($S23,0),0)</f>
        <v>0</v>
      </c>
      <c r="J23" s="172">
        <f t="shared" ref="J23:J29" si="8">$F23-$I23</f>
        <v>0</v>
      </c>
      <c r="K23" s="272"/>
      <c r="L23" s="171">
        <f t="shared" ref="L23:L29" si="9">IFERROR(ROUNDUP($T23,0),0)</f>
        <v>0</v>
      </c>
      <c r="M23" s="172">
        <f t="shared" ref="M23:M29" si="10">$J23-$L23</f>
        <v>0</v>
      </c>
      <c r="N23" s="272"/>
      <c r="O23" s="173">
        <f t="shared" ref="O23:O29" si="11">ROUNDUP($U23,0)</f>
        <v>0</v>
      </c>
      <c r="P23" s="162">
        <f t="shared" ref="P23:P27" si="12" xml:space="preserve"> $I23+ $L23+ $O23</f>
        <v>0</v>
      </c>
      <c r="Q23" s="6"/>
      <c r="S23" s="8" t="e">
        <v>#DIV/0!</v>
      </c>
      <c r="T23" s="9" t="e">
        <f>(2*J22)/(V23-1)</f>
        <v>#DIV/0!</v>
      </c>
      <c r="U23" s="9">
        <f>(((2*M23)/(V23-2))/12)*N23</f>
        <v>0</v>
      </c>
      <c r="V23" s="9">
        <f>G23+1</f>
        <v>1</v>
      </c>
    </row>
    <row r="24" spans="1:22" x14ac:dyDescent="0.25">
      <c r="A24" s="5"/>
      <c r="B24" s="352" t="s">
        <v>19</v>
      </c>
      <c r="C24" s="274"/>
      <c r="D24" s="297" t="s">
        <v>15</v>
      </c>
      <c r="E24" s="298" t="s">
        <v>7</v>
      </c>
      <c r="F24" s="270"/>
      <c r="G24" s="301"/>
      <c r="H24" s="272"/>
      <c r="I24" s="171">
        <f t="shared" ref="I24:I29" si="13">IFERROR(ROUNDUP($S24,0),0)</f>
        <v>0</v>
      </c>
      <c r="J24" s="172">
        <f t="shared" si="8"/>
        <v>0</v>
      </c>
      <c r="K24" s="272"/>
      <c r="L24" s="171">
        <f t="shared" si="9"/>
        <v>0</v>
      </c>
      <c r="M24" s="172">
        <f t="shared" si="10"/>
        <v>0</v>
      </c>
      <c r="N24" s="272"/>
      <c r="O24" s="173">
        <f>IFERROR(ROUNDUP($U24,0),0)</f>
        <v>0</v>
      </c>
      <c r="P24" s="162">
        <f t="shared" si="12"/>
        <v>0</v>
      </c>
      <c r="Q24" s="6"/>
      <c r="S24" s="8" t="e">
        <v>#DIV/0!</v>
      </c>
      <c r="T24" s="9" t="e">
        <f t="shared" ref="T24:T26" si="14">($F24/$G24/12)*$K24</f>
        <v>#DIV/0!</v>
      </c>
      <c r="U24" s="9" t="e">
        <f>(F24/$G24/12)*$N24</f>
        <v>#DIV/0!</v>
      </c>
      <c r="V24" s="9"/>
    </row>
    <row r="25" spans="1:22" x14ac:dyDescent="0.25">
      <c r="A25" s="5"/>
      <c r="B25" s="353"/>
      <c r="C25" s="274"/>
      <c r="D25" s="297" t="s">
        <v>15</v>
      </c>
      <c r="E25" s="300" t="s">
        <v>8</v>
      </c>
      <c r="F25" s="270"/>
      <c r="G25" s="301"/>
      <c r="H25" s="272"/>
      <c r="I25" s="171">
        <f t="shared" si="13"/>
        <v>0</v>
      </c>
      <c r="J25" s="172">
        <f t="shared" si="8"/>
        <v>0</v>
      </c>
      <c r="K25" s="272"/>
      <c r="L25" s="171">
        <f t="shared" si="9"/>
        <v>0</v>
      </c>
      <c r="M25" s="172">
        <f t="shared" si="10"/>
        <v>0</v>
      </c>
      <c r="N25" s="272"/>
      <c r="O25" s="173">
        <f t="shared" si="11"/>
        <v>0</v>
      </c>
      <c r="P25" s="162">
        <f t="shared" si="12"/>
        <v>0</v>
      </c>
      <c r="Q25" s="6"/>
      <c r="S25" s="8" t="e">
        <v>#DIV/0!</v>
      </c>
      <c r="T25" s="9" t="e">
        <f>(2*J25)/(V25-1)</f>
        <v>#DIV/0!</v>
      </c>
      <c r="U25" s="9">
        <f>(((2*M25)/(V25-2))/12)*N25</f>
        <v>0</v>
      </c>
      <c r="V25" s="9">
        <f>G25+1</f>
        <v>1</v>
      </c>
    </row>
    <row r="26" spans="1:22" x14ac:dyDescent="0.25">
      <c r="A26" s="5"/>
      <c r="B26" s="345" t="s">
        <v>100</v>
      </c>
      <c r="C26" s="274"/>
      <c r="D26" s="297" t="s">
        <v>15</v>
      </c>
      <c r="E26" s="298" t="s">
        <v>7</v>
      </c>
      <c r="F26" s="270"/>
      <c r="G26" s="301"/>
      <c r="H26" s="272"/>
      <c r="I26" s="171">
        <f t="shared" si="13"/>
        <v>0</v>
      </c>
      <c r="J26" s="172">
        <f t="shared" si="8"/>
        <v>0</v>
      </c>
      <c r="K26" s="272"/>
      <c r="L26" s="171">
        <f t="shared" si="9"/>
        <v>0</v>
      </c>
      <c r="M26" s="172">
        <f t="shared" si="10"/>
        <v>0</v>
      </c>
      <c r="N26" s="272"/>
      <c r="O26" s="173">
        <f>IFERROR(ROUNDUP($U26,0),0)</f>
        <v>0</v>
      </c>
      <c r="P26" s="162">
        <f t="shared" si="12"/>
        <v>0</v>
      </c>
      <c r="S26" s="8" t="e">
        <v>#DIV/0!</v>
      </c>
      <c r="T26" s="9" t="e">
        <f t="shared" si="14"/>
        <v>#DIV/0!</v>
      </c>
      <c r="U26" s="9" t="e">
        <f>(F26/$G26/12)*$N26</f>
        <v>#DIV/0!</v>
      </c>
      <c r="V26" s="9"/>
    </row>
    <row r="27" spans="1:22" x14ac:dyDescent="0.25">
      <c r="A27" s="5"/>
      <c r="B27" s="345"/>
      <c r="C27" s="274"/>
      <c r="D27" s="297" t="s">
        <v>15</v>
      </c>
      <c r="E27" s="300" t="s">
        <v>8</v>
      </c>
      <c r="F27" s="270"/>
      <c r="G27" s="301"/>
      <c r="H27" s="272"/>
      <c r="I27" s="171">
        <f t="shared" si="13"/>
        <v>0</v>
      </c>
      <c r="J27" s="172">
        <f t="shared" si="8"/>
        <v>0</v>
      </c>
      <c r="K27" s="272"/>
      <c r="L27" s="171">
        <f t="shared" si="9"/>
        <v>0</v>
      </c>
      <c r="M27" s="172">
        <f t="shared" si="10"/>
        <v>0</v>
      </c>
      <c r="N27" s="272"/>
      <c r="O27" s="173">
        <f t="shared" si="11"/>
        <v>0</v>
      </c>
      <c r="P27" s="162">
        <f t="shared" si="12"/>
        <v>0</v>
      </c>
      <c r="Q27" s="6"/>
      <c r="S27" s="8" t="e">
        <v>#DIV/0!</v>
      </c>
      <c r="T27" s="9" t="e">
        <f>(2*J27)/(V27-1)</f>
        <v>#DIV/0!</v>
      </c>
      <c r="U27" s="9">
        <f>(((2*M27)/(V27-2))/12)*N27</f>
        <v>0</v>
      </c>
      <c r="V27" s="9">
        <f>G27+1</f>
        <v>1</v>
      </c>
    </row>
    <row r="28" spans="1:22" x14ac:dyDescent="0.25">
      <c r="A28" s="5"/>
      <c r="B28" s="352" t="s">
        <v>55</v>
      </c>
      <c r="C28" s="274"/>
      <c r="D28" s="302" t="s">
        <v>15</v>
      </c>
      <c r="E28" s="298" t="s">
        <v>7</v>
      </c>
      <c r="F28" s="270"/>
      <c r="G28" s="301"/>
      <c r="H28" s="272"/>
      <c r="I28" s="171">
        <f t="shared" si="13"/>
        <v>0</v>
      </c>
      <c r="J28" s="172">
        <f t="shared" si="8"/>
        <v>0</v>
      </c>
      <c r="K28" s="272"/>
      <c r="L28" s="171">
        <f t="shared" si="9"/>
        <v>0</v>
      </c>
      <c r="M28" s="172">
        <f t="shared" si="10"/>
        <v>0</v>
      </c>
      <c r="N28" s="272"/>
      <c r="O28" s="173">
        <f>IFERROR(ROUNDUP($U28,0),0)</f>
        <v>0</v>
      </c>
      <c r="P28" s="175">
        <f>I28+L28+O28</f>
        <v>0</v>
      </c>
      <c r="Q28" s="6"/>
      <c r="S28" s="8" t="e">
        <v>#DIV/0!</v>
      </c>
      <c r="T28" s="9" t="e">
        <f>(F28/G28/12)*K28</f>
        <v>#DIV/0!</v>
      </c>
      <c r="U28" s="9" t="e">
        <f>(F28/G28/12)*N28</f>
        <v>#DIV/0!</v>
      </c>
      <c r="V28" s="9"/>
    </row>
    <row r="29" spans="1:22" ht="15.75" thickBot="1" x14ac:dyDescent="0.3">
      <c r="A29" s="5"/>
      <c r="B29" s="354"/>
      <c r="C29" s="277"/>
      <c r="D29" s="297" t="s">
        <v>15</v>
      </c>
      <c r="E29" s="300" t="s">
        <v>8</v>
      </c>
      <c r="F29" s="286"/>
      <c r="G29" s="303"/>
      <c r="H29" s="304"/>
      <c r="I29" s="171">
        <f t="shared" si="13"/>
        <v>0</v>
      </c>
      <c r="J29" s="319">
        <f t="shared" si="8"/>
        <v>0</v>
      </c>
      <c r="K29" s="287"/>
      <c r="L29" s="171">
        <f t="shared" si="9"/>
        <v>0</v>
      </c>
      <c r="M29" s="172">
        <f t="shared" si="10"/>
        <v>0</v>
      </c>
      <c r="N29" s="305"/>
      <c r="O29" s="321">
        <f t="shared" si="11"/>
        <v>0</v>
      </c>
      <c r="P29" s="177">
        <f>J29+M29+O29</f>
        <v>0</v>
      </c>
      <c r="Q29" s="6"/>
      <c r="S29" s="8" t="e">
        <v>#DIV/0!</v>
      </c>
      <c r="T29" s="9" t="e">
        <f>(2*J29)/(V29-1)</f>
        <v>#DIV/0!</v>
      </c>
      <c r="U29" s="9">
        <f>(((2*M29)/(V29-2))/12)*N29</f>
        <v>0</v>
      </c>
      <c r="V29" s="9">
        <f>G29+1</f>
        <v>1</v>
      </c>
    </row>
    <row r="30" spans="1:22" ht="18.75" x14ac:dyDescent="0.3">
      <c r="A30" s="306">
        <v>600</v>
      </c>
      <c r="B30" s="355" t="s">
        <v>60</v>
      </c>
      <c r="C30" s="355"/>
      <c r="D30" s="355"/>
      <c r="E30" s="355"/>
      <c r="F30" s="355"/>
      <c r="G30" s="356"/>
      <c r="H30" s="366">
        <v>2018</v>
      </c>
      <c r="I30" s="367"/>
      <c r="J30" s="368"/>
      <c r="K30" s="335">
        <v>2019</v>
      </c>
      <c r="L30" s="336"/>
      <c r="M30" s="337"/>
      <c r="N30" s="357">
        <v>2020</v>
      </c>
      <c r="O30" s="337"/>
      <c r="P30" s="307"/>
      <c r="S30" s="4"/>
    </row>
    <row r="31" spans="1:22" ht="15.75" thickBot="1" x14ac:dyDescent="0.3">
      <c r="A31" s="308"/>
      <c r="B31" s="309"/>
      <c r="C31" s="358" t="s">
        <v>10</v>
      </c>
      <c r="D31" s="358"/>
      <c r="E31" s="358"/>
      <c r="F31" s="358"/>
      <c r="G31" s="359"/>
      <c r="H31" s="360" t="s">
        <v>27</v>
      </c>
      <c r="I31" s="361"/>
      <c r="J31" s="362"/>
      <c r="K31" s="363" t="s">
        <v>27</v>
      </c>
      <c r="L31" s="364"/>
      <c r="M31" s="365"/>
      <c r="N31" s="363" t="s">
        <v>27</v>
      </c>
      <c r="O31" s="365"/>
      <c r="P31" s="310"/>
      <c r="S31" s="4"/>
    </row>
    <row r="32" spans="1:22" x14ac:dyDescent="0.25">
      <c r="A32" s="375">
        <v>610</v>
      </c>
      <c r="B32" s="377" t="s">
        <v>30</v>
      </c>
      <c r="C32" s="29" t="s">
        <v>66</v>
      </c>
      <c r="D32" s="379"/>
      <c r="E32" s="379"/>
      <c r="F32" s="379"/>
      <c r="G32" s="380"/>
      <c r="H32" s="383"/>
      <c r="I32" s="384"/>
      <c r="J32" s="385"/>
      <c r="K32" s="383"/>
      <c r="L32" s="384"/>
      <c r="M32" s="385"/>
      <c r="N32" s="383"/>
      <c r="O32" s="385"/>
      <c r="P32" s="389">
        <f>$H32+$K32+$N32</f>
        <v>0</v>
      </c>
      <c r="S32" s="4"/>
    </row>
    <row r="33" spans="1:19" x14ac:dyDescent="0.25">
      <c r="A33" s="376"/>
      <c r="B33" s="378"/>
      <c r="C33" s="311"/>
      <c r="D33" s="381"/>
      <c r="E33" s="381"/>
      <c r="F33" s="381"/>
      <c r="G33" s="382"/>
      <c r="H33" s="386"/>
      <c r="I33" s="387"/>
      <c r="J33" s="388"/>
      <c r="K33" s="386"/>
      <c r="L33" s="387"/>
      <c r="M33" s="388"/>
      <c r="N33" s="386"/>
      <c r="O33" s="388"/>
      <c r="P33" s="389"/>
      <c r="S33" s="4"/>
    </row>
    <row r="34" spans="1:19" x14ac:dyDescent="0.25">
      <c r="A34" s="312">
        <v>620</v>
      </c>
      <c r="B34" s="313" t="s">
        <v>31</v>
      </c>
      <c r="C34" s="390"/>
      <c r="D34" s="373"/>
      <c r="E34" s="373"/>
      <c r="F34" s="373"/>
      <c r="G34" s="374"/>
      <c r="H34" s="372"/>
      <c r="I34" s="373"/>
      <c r="J34" s="374"/>
      <c r="K34" s="372"/>
      <c r="L34" s="373"/>
      <c r="M34" s="374"/>
      <c r="N34" s="372"/>
      <c r="O34" s="374"/>
      <c r="P34" s="183">
        <f>$H34+$K34+$N34</f>
        <v>0</v>
      </c>
      <c r="S34" s="4"/>
    </row>
    <row r="35" spans="1:19" x14ac:dyDescent="0.25">
      <c r="A35" s="314">
        <v>631</v>
      </c>
      <c r="B35" s="5" t="s">
        <v>20</v>
      </c>
      <c r="C35" s="369"/>
      <c r="D35" s="370"/>
      <c r="E35" s="370"/>
      <c r="F35" s="370"/>
      <c r="G35" s="371"/>
      <c r="H35" s="372"/>
      <c r="I35" s="373"/>
      <c r="J35" s="374"/>
      <c r="K35" s="372"/>
      <c r="L35" s="373"/>
      <c r="M35" s="374"/>
      <c r="N35" s="372"/>
      <c r="O35" s="374"/>
      <c r="P35" s="183">
        <f t="shared" ref="P35:P43" si="15">$H35+$K35+$N35</f>
        <v>0</v>
      </c>
      <c r="S35" s="4"/>
    </row>
    <row r="36" spans="1:19" x14ac:dyDescent="0.25">
      <c r="A36" s="314">
        <v>632</v>
      </c>
      <c r="B36" s="5" t="s">
        <v>24</v>
      </c>
      <c r="C36" s="369"/>
      <c r="D36" s="370"/>
      <c r="E36" s="370"/>
      <c r="F36" s="370"/>
      <c r="G36" s="371"/>
      <c r="H36" s="372"/>
      <c r="I36" s="373"/>
      <c r="J36" s="374"/>
      <c r="K36" s="372"/>
      <c r="L36" s="373"/>
      <c r="M36" s="374"/>
      <c r="N36" s="372"/>
      <c r="O36" s="374"/>
      <c r="P36" s="183">
        <f t="shared" si="15"/>
        <v>0</v>
      </c>
      <c r="S36" s="4"/>
    </row>
    <row r="37" spans="1:19" x14ac:dyDescent="0.25">
      <c r="A37" s="314">
        <v>633</v>
      </c>
      <c r="B37" s="5" t="s">
        <v>21</v>
      </c>
      <c r="C37" s="369"/>
      <c r="D37" s="370"/>
      <c r="E37" s="370"/>
      <c r="F37" s="370"/>
      <c r="G37" s="371"/>
      <c r="H37" s="372"/>
      <c r="I37" s="373"/>
      <c r="J37" s="374"/>
      <c r="K37" s="372"/>
      <c r="L37" s="373"/>
      <c r="M37" s="374"/>
      <c r="N37" s="372"/>
      <c r="O37" s="374"/>
      <c r="P37" s="183">
        <f t="shared" si="15"/>
        <v>0</v>
      </c>
      <c r="S37" s="4"/>
    </row>
    <row r="38" spans="1:19" x14ac:dyDescent="0.25">
      <c r="A38" s="314">
        <v>634</v>
      </c>
      <c r="B38" s="5" t="s">
        <v>22</v>
      </c>
      <c r="C38" s="369"/>
      <c r="D38" s="370"/>
      <c r="E38" s="370"/>
      <c r="F38" s="370"/>
      <c r="G38" s="371"/>
      <c r="H38" s="372"/>
      <c r="I38" s="373"/>
      <c r="J38" s="374"/>
      <c r="K38" s="372"/>
      <c r="L38" s="373"/>
      <c r="M38" s="374"/>
      <c r="N38" s="372"/>
      <c r="O38" s="374"/>
      <c r="P38" s="183">
        <f t="shared" si="15"/>
        <v>0</v>
      </c>
      <c r="S38" s="4"/>
    </row>
    <row r="39" spans="1:19" x14ac:dyDescent="0.25">
      <c r="A39" s="314">
        <v>635</v>
      </c>
      <c r="B39" s="5" t="s">
        <v>101</v>
      </c>
      <c r="C39" s="369"/>
      <c r="D39" s="370"/>
      <c r="E39" s="370"/>
      <c r="F39" s="370"/>
      <c r="G39" s="371"/>
      <c r="H39" s="372"/>
      <c r="I39" s="373"/>
      <c r="J39" s="374"/>
      <c r="K39" s="372"/>
      <c r="L39" s="373"/>
      <c r="M39" s="374"/>
      <c r="N39" s="372"/>
      <c r="O39" s="374"/>
      <c r="P39" s="183">
        <f t="shared" si="15"/>
        <v>0</v>
      </c>
      <c r="S39" s="4"/>
    </row>
    <row r="40" spans="1:19" x14ac:dyDescent="0.25">
      <c r="A40" s="314">
        <v>636</v>
      </c>
      <c r="B40" s="5" t="s">
        <v>23</v>
      </c>
      <c r="C40" s="369"/>
      <c r="D40" s="370"/>
      <c r="E40" s="370"/>
      <c r="F40" s="370"/>
      <c r="G40" s="371"/>
      <c r="H40" s="372"/>
      <c r="I40" s="373"/>
      <c r="J40" s="374"/>
      <c r="K40" s="372"/>
      <c r="L40" s="373"/>
      <c r="M40" s="374"/>
      <c r="N40" s="372"/>
      <c r="O40" s="374"/>
      <c r="P40" s="183">
        <f t="shared" si="15"/>
        <v>0</v>
      </c>
      <c r="S40" s="4"/>
    </row>
    <row r="41" spans="1:19" x14ac:dyDescent="0.25">
      <c r="A41" s="314">
        <v>637</v>
      </c>
      <c r="B41" s="5" t="s">
        <v>25</v>
      </c>
      <c r="C41" s="369"/>
      <c r="D41" s="370"/>
      <c r="E41" s="370"/>
      <c r="F41" s="370"/>
      <c r="G41" s="371"/>
      <c r="H41" s="372"/>
      <c r="I41" s="373"/>
      <c r="J41" s="374"/>
      <c r="K41" s="372"/>
      <c r="L41" s="373"/>
      <c r="M41" s="374"/>
      <c r="N41" s="372"/>
      <c r="O41" s="374"/>
      <c r="P41" s="183">
        <f t="shared" si="15"/>
        <v>0</v>
      </c>
      <c r="S41" s="4"/>
    </row>
    <row r="42" spans="1:19" x14ac:dyDescent="0.25">
      <c r="A42" s="314">
        <v>650</v>
      </c>
      <c r="B42" s="5" t="s">
        <v>9</v>
      </c>
      <c r="C42" s="369"/>
      <c r="D42" s="370"/>
      <c r="E42" s="370"/>
      <c r="F42" s="370"/>
      <c r="G42" s="371"/>
      <c r="H42" s="372"/>
      <c r="I42" s="373"/>
      <c r="J42" s="374"/>
      <c r="K42" s="372"/>
      <c r="L42" s="373"/>
      <c r="M42" s="374"/>
      <c r="N42" s="372"/>
      <c r="O42" s="374"/>
      <c r="P42" s="183">
        <f t="shared" si="15"/>
        <v>0</v>
      </c>
      <c r="S42" s="4"/>
    </row>
    <row r="43" spans="1:19" ht="15.75" thickBot="1" x14ac:dyDescent="0.3">
      <c r="A43" s="315"/>
      <c r="B43" s="316" t="s">
        <v>63</v>
      </c>
      <c r="C43" s="317"/>
      <c r="D43" s="317"/>
      <c r="E43" s="317"/>
      <c r="F43" s="317"/>
      <c r="G43" s="318"/>
      <c r="H43" s="395"/>
      <c r="I43" s="396"/>
      <c r="J43" s="397"/>
      <c r="K43" s="395"/>
      <c r="L43" s="396"/>
      <c r="M43" s="397"/>
      <c r="N43" s="395"/>
      <c r="O43" s="397"/>
      <c r="P43" s="183">
        <f t="shared" si="15"/>
        <v>0</v>
      </c>
      <c r="Q43" s="6"/>
      <c r="S43" s="4"/>
    </row>
    <row r="44" spans="1:19" x14ac:dyDescent="0.25">
      <c r="A44" s="391" t="s">
        <v>29</v>
      </c>
      <c r="B44" s="391"/>
      <c r="C44" s="391"/>
      <c r="D44" s="391"/>
      <c r="E44" s="391"/>
      <c r="F44" s="391"/>
      <c r="G44" s="391"/>
      <c r="H44" s="391"/>
      <c r="I44" s="391"/>
      <c r="J44" s="391"/>
      <c r="K44" s="391"/>
      <c r="L44" s="391"/>
      <c r="M44" s="391"/>
      <c r="N44" s="391"/>
      <c r="O44" s="391"/>
      <c r="P44" s="393">
        <f>SUM(P9:P20,P22:P29,P32:P43)</f>
        <v>0</v>
      </c>
      <c r="S44" s="4"/>
    </row>
    <row r="45" spans="1:19" x14ac:dyDescent="0.25">
      <c r="A45" s="392"/>
      <c r="B45" s="392"/>
      <c r="C45" s="392"/>
      <c r="D45" s="392"/>
      <c r="E45" s="392"/>
      <c r="F45" s="392"/>
      <c r="G45" s="392"/>
      <c r="H45" s="392"/>
      <c r="I45" s="392"/>
      <c r="J45" s="392"/>
      <c r="K45" s="392"/>
      <c r="L45" s="392"/>
      <c r="M45" s="392"/>
      <c r="N45" s="392"/>
      <c r="O45" s="392"/>
      <c r="P45" s="394"/>
      <c r="S45" s="4"/>
    </row>
    <row r="46" spans="1:19" x14ac:dyDescent="0.25">
      <c r="P46" s="7"/>
      <c r="S46" s="4"/>
    </row>
    <row r="47" spans="1:19" x14ac:dyDescent="0.25">
      <c r="P47" s="7"/>
      <c r="S47" s="4"/>
    </row>
    <row r="48" spans="1:19" x14ac:dyDescent="0.25">
      <c r="P48" s="7"/>
      <c r="S48" s="4"/>
    </row>
    <row r="49" spans="1:19" x14ac:dyDescent="0.25">
      <c r="P49" s="7"/>
      <c r="S49" s="4"/>
    </row>
    <row r="50" spans="1:19" x14ac:dyDescent="0.25">
      <c r="P50" s="7"/>
      <c r="S50" s="4"/>
    </row>
    <row r="51" spans="1:19" ht="15.75" x14ac:dyDescent="0.25">
      <c r="A51" s="32" t="s">
        <v>64</v>
      </c>
      <c r="P51" s="7"/>
      <c r="S51" s="4"/>
    </row>
    <row r="52" spans="1:19" ht="26.25" x14ac:dyDescent="0.4">
      <c r="B52" s="31" t="s">
        <v>102</v>
      </c>
      <c r="P52" s="7"/>
      <c r="S52" s="4"/>
    </row>
    <row r="53" spans="1:19" x14ac:dyDescent="0.25">
      <c r="A53" s="30" t="s">
        <v>47</v>
      </c>
      <c r="B53" t="s">
        <v>58</v>
      </c>
      <c r="P53" s="7"/>
      <c r="S53" s="4"/>
    </row>
    <row r="54" spans="1:19" x14ac:dyDescent="0.25">
      <c r="A54" s="30" t="s">
        <v>50</v>
      </c>
      <c r="B54" t="s">
        <v>67</v>
      </c>
      <c r="P54" s="7"/>
      <c r="S54" s="4"/>
    </row>
    <row r="55" spans="1:19" x14ac:dyDescent="0.25">
      <c r="A55" s="30" t="s">
        <v>53</v>
      </c>
      <c r="B55" t="s">
        <v>54</v>
      </c>
      <c r="P55" s="7"/>
      <c r="S55" s="4"/>
    </row>
    <row r="56" spans="1:19" x14ac:dyDescent="0.25">
      <c r="A56" s="30" t="s">
        <v>57</v>
      </c>
      <c r="B56" t="s">
        <v>59</v>
      </c>
      <c r="P56" s="7"/>
      <c r="S56" s="4"/>
    </row>
    <row r="57" spans="1:19" x14ac:dyDescent="0.25">
      <c r="A57" s="30" t="s">
        <v>61</v>
      </c>
      <c r="B57" t="s">
        <v>62</v>
      </c>
      <c r="P57" s="1"/>
      <c r="S57" s="4"/>
    </row>
    <row r="58" spans="1:19" x14ac:dyDescent="0.25">
      <c r="P58" s="1"/>
      <c r="S58" s="4"/>
    </row>
  </sheetData>
  <sheetProtection password="CFEB" sheet="1" objects="1" scenarios="1"/>
  <mergeCells count="80">
    <mergeCell ref="A44:O45"/>
    <mergeCell ref="P44:P45"/>
    <mergeCell ref="C42:G42"/>
    <mergeCell ref="H42:J42"/>
    <mergeCell ref="K42:M42"/>
    <mergeCell ref="N42:O42"/>
    <mergeCell ref="H43:J43"/>
    <mergeCell ref="K43:M43"/>
    <mergeCell ref="N43:O43"/>
    <mergeCell ref="C40:G40"/>
    <mergeCell ref="H40:J40"/>
    <mergeCell ref="K40:M40"/>
    <mergeCell ref="N40:O40"/>
    <mergeCell ref="C41:G41"/>
    <mergeCell ref="H41:J41"/>
    <mergeCell ref="K41:M41"/>
    <mergeCell ref="N41:O41"/>
    <mergeCell ref="C38:G38"/>
    <mergeCell ref="H38:J38"/>
    <mergeCell ref="K38:M38"/>
    <mergeCell ref="N38:O38"/>
    <mergeCell ref="C39:G39"/>
    <mergeCell ref="H39:J39"/>
    <mergeCell ref="K39:M39"/>
    <mergeCell ref="N39:O39"/>
    <mergeCell ref="C36:G36"/>
    <mergeCell ref="H36:J36"/>
    <mergeCell ref="K36:M36"/>
    <mergeCell ref="N36:O36"/>
    <mergeCell ref="C37:G37"/>
    <mergeCell ref="H37:J37"/>
    <mergeCell ref="K37:M37"/>
    <mergeCell ref="N37:O37"/>
    <mergeCell ref="P32:P33"/>
    <mergeCell ref="C34:G34"/>
    <mergeCell ref="H34:J34"/>
    <mergeCell ref="K34:M34"/>
    <mergeCell ref="N34:O34"/>
    <mergeCell ref="C35:G35"/>
    <mergeCell ref="H35:J35"/>
    <mergeCell ref="K35:M35"/>
    <mergeCell ref="N35:O35"/>
    <mergeCell ref="A32:A33"/>
    <mergeCell ref="B32:B33"/>
    <mergeCell ref="D32:G33"/>
    <mergeCell ref="H32:J33"/>
    <mergeCell ref="K32:M33"/>
    <mergeCell ref="N32:O33"/>
    <mergeCell ref="K30:M30"/>
    <mergeCell ref="N30:O30"/>
    <mergeCell ref="C31:G31"/>
    <mergeCell ref="H31:J31"/>
    <mergeCell ref="K31:M31"/>
    <mergeCell ref="N31:O31"/>
    <mergeCell ref="H30:J30"/>
    <mergeCell ref="B22:B23"/>
    <mergeCell ref="B24:B25"/>
    <mergeCell ref="B26:B27"/>
    <mergeCell ref="B28:B29"/>
    <mergeCell ref="B30:G30"/>
    <mergeCell ref="S8:U8"/>
    <mergeCell ref="B10:B14"/>
    <mergeCell ref="C10:C11"/>
    <mergeCell ref="D10:D11"/>
    <mergeCell ref="B15:B20"/>
    <mergeCell ref="D16:D17"/>
    <mergeCell ref="D18:D19"/>
    <mergeCell ref="A5:B5"/>
    <mergeCell ref="C5:P5"/>
    <mergeCell ref="B7:G7"/>
    <mergeCell ref="H7:J7"/>
    <mergeCell ref="K7:M7"/>
    <mergeCell ref="N7:O7"/>
    <mergeCell ref="P7:P8"/>
    <mergeCell ref="C4:P4"/>
    <mergeCell ref="A1:P1"/>
    <mergeCell ref="A2:B2"/>
    <mergeCell ref="C2:P2"/>
    <mergeCell ref="A3:B3"/>
    <mergeCell ref="C3:P3"/>
  </mergeCells>
  <conditionalFormatting sqref="H28 K28 N28 P28">
    <cfRule type="cellIs" dxfId="26" priority="6" operator="greaterThan">
      <formula>$G$28&gt;5</formula>
    </cfRule>
    <cfRule type="cellIs" dxfId="25" priority="7" operator="greaterThan">
      <formula>$G$28&gt;5</formula>
    </cfRule>
  </conditionalFormatting>
  <conditionalFormatting sqref="H29 K29 N29">
    <cfRule type="cellIs" dxfId="24" priority="3" operator="lessThan">
      <formula>$G$29&gt;5</formula>
    </cfRule>
    <cfRule type="cellIs" dxfId="23" priority="5" operator="greaterThan">
      <formula>$G$29&gt;5</formula>
    </cfRule>
  </conditionalFormatting>
  <conditionalFormatting sqref="H28 K28 N28">
    <cfRule type="cellIs" dxfId="22" priority="1" operator="lessThan">
      <formula>$G$28&gt;5</formula>
    </cfRule>
    <cfRule type="cellIs" dxfId="21" priority="4" operator="lessThan">
      <formula>$G$28&gt;5</formula>
    </cfRule>
  </conditionalFormatting>
  <conditionalFormatting sqref="H29 K29 N29">
    <cfRule type="cellIs" dxfId="20" priority="2" operator="lessThan">
      <formula>$G$29&gt;5</formula>
    </cfRule>
  </conditionalFormatting>
  <pageMargins left="0.7" right="0.7" top="0.75" bottom="0.75" header="0.3" footer="0.3"/>
  <pageSetup paperSize="9" scale="46" orientation="landscape" r:id="rId1"/>
  <colBreaks count="1" manualBreakCount="1">
    <brk id="16"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0"/>
  <sheetViews>
    <sheetView view="pageBreakPreview" zoomScale="85" zoomScaleNormal="85" zoomScaleSheetLayoutView="85" workbookViewId="0">
      <selection activeCell="M21" sqref="M21"/>
    </sheetView>
  </sheetViews>
  <sheetFormatPr defaultRowHeight="15" x14ac:dyDescent="0.25"/>
  <cols>
    <col min="1" max="1" width="9.140625" style="68" customWidth="1"/>
    <col min="2" max="2" width="33.7109375" style="68" customWidth="1"/>
    <col min="3" max="3" width="22.140625" style="68" customWidth="1"/>
    <col min="4" max="6" width="13" style="68" customWidth="1"/>
    <col min="7" max="7" width="17.42578125" style="68" customWidth="1"/>
    <col min="8" max="8" width="16.140625" style="68" customWidth="1"/>
    <col min="9" max="9" width="17" style="68" customWidth="1"/>
    <col min="10" max="10" width="16.140625" style="68" customWidth="1"/>
    <col min="11" max="11" width="16.42578125" style="68" customWidth="1"/>
    <col min="12" max="12" width="17.140625" style="68" customWidth="1"/>
    <col min="13" max="13" width="18.5703125" style="68" customWidth="1"/>
    <col min="14" max="14" width="15.85546875" style="68" customWidth="1"/>
    <col min="15" max="15" width="22.85546875" style="68" customWidth="1"/>
    <col min="16" max="16" width="21.140625" style="72" customWidth="1"/>
    <col min="17" max="18" width="9.140625" style="68"/>
    <col min="19" max="19" width="17.5703125" style="68" hidden="1" customWidth="1"/>
    <col min="20" max="20" width="11.85546875" style="68" hidden="1" customWidth="1"/>
    <col min="21" max="21" width="11.5703125" style="68" hidden="1" customWidth="1"/>
    <col min="22" max="22" width="12.140625" style="68" hidden="1" customWidth="1"/>
    <col min="23" max="16384" width="9.140625" style="68"/>
  </cols>
  <sheetData>
    <row r="1" spans="1:22" ht="26.25" x14ac:dyDescent="0.4">
      <c r="A1" s="399" t="s">
        <v>73</v>
      </c>
      <c r="B1" s="400"/>
      <c r="C1" s="400"/>
      <c r="D1" s="400"/>
      <c r="E1" s="400"/>
      <c r="F1" s="400"/>
      <c r="G1" s="400"/>
      <c r="H1" s="400"/>
      <c r="I1" s="400"/>
      <c r="J1" s="400"/>
      <c r="K1" s="400"/>
      <c r="L1" s="400"/>
      <c r="M1" s="400"/>
      <c r="N1" s="400"/>
      <c r="O1" s="400"/>
      <c r="P1" s="401"/>
    </row>
    <row r="2" spans="1:22" x14ac:dyDescent="0.25">
      <c r="A2" s="502" t="s">
        <v>0</v>
      </c>
      <c r="B2" s="503"/>
      <c r="C2" s="504"/>
      <c r="D2" s="504"/>
      <c r="E2" s="504"/>
      <c r="F2" s="504"/>
      <c r="G2" s="504"/>
      <c r="H2" s="504"/>
      <c r="I2" s="504"/>
      <c r="J2" s="504"/>
      <c r="K2" s="504"/>
      <c r="L2" s="504"/>
      <c r="M2" s="504"/>
      <c r="N2" s="504"/>
      <c r="O2" s="504"/>
      <c r="P2" s="505"/>
    </row>
    <row r="3" spans="1:22" x14ac:dyDescent="0.25">
      <c r="A3" s="502" t="s">
        <v>1</v>
      </c>
      <c r="B3" s="503"/>
      <c r="C3" s="504"/>
      <c r="D3" s="504"/>
      <c r="E3" s="504"/>
      <c r="F3" s="504"/>
      <c r="G3" s="504"/>
      <c r="H3" s="504"/>
      <c r="I3" s="504"/>
      <c r="J3" s="504"/>
      <c r="K3" s="504"/>
      <c r="L3" s="504"/>
      <c r="M3" s="504"/>
      <c r="N3" s="504"/>
      <c r="O3" s="504"/>
      <c r="P3" s="505"/>
    </row>
    <row r="4" spans="1:22" x14ac:dyDescent="0.25">
      <c r="A4" s="415" t="s">
        <v>68</v>
      </c>
      <c r="B4" s="416"/>
      <c r="C4" s="504"/>
      <c r="D4" s="504"/>
      <c r="E4" s="504"/>
      <c r="F4" s="504"/>
      <c r="G4" s="504"/>
      <c r="H4" s="504"/>
      <c r="I4" s="504"/>
      <c r="J4" s="504"/>
      <c r="K4" s="504"/>
      <c r="L4" s="504"/>
      <c r="M4" s="504"/>
      <c r="N4" s="504"/>
      <c r="O4" s="504"/>
      <c r="P4" s="505"/>
    </row>
    <row r="5" spans="1:22" x14ac:dyDescent="0.25">
      <c r="A5" s="151" t="s">
        <v>2</v>
      </c>
      <c r="B5" s="152"/>
      <c r="C5" s="504"/>
      <c r="D5" s="504"/>
      <c r="E5" s="504"/>
      <c r="F5" s="504"/>
      <c r="G5" s="504"/>
      <c r="H5" s="504"/>
      <c r="I5" s="504"/>
      <c r="J5" s="504"/>
      <c r="K5" s="504"/>
      <c r="L5" s="504"/>
      <c r="M5" s="504"/>
      <c r="N5" s="504"/>
      <c r="O5" s="504"/>
      <c r="P5" s="505"/>
    </row>
    <row r="6" spans="1:22" ht="15.75" thickBot="1" x14ac:dyDescent="0.3">
      <c r="A6" s="515" t="s">
        <v>83</v>
      </c>
      <c r="B6" s="516"/>
      <c r="C6" s="70"/>
      <c r="D6" s="70"/>
      <c r="E6" s="70"/>
      <c r="F6" s="70"/>
      <c r="G6" s="70"/>
      <c r="H6" s="70"/>
      <c r="I6" s="70"/>
      <c r="J6" s="70"/>
      <c r="K6" s="70"/>
      <c r="L6" s="70"/>
      <c r="M6" s="70"/>
      <c r="N6" s="70"/>
      <c r="O6" s="70"/>
      <c r="P6" s="71"/>
    </row>
    <row r="7" spans="1:22" ht="15.75" thickBot="1" x14ac:dyDescent="0.3"/>
    <row r="8" spans="1:22" ht="18.75" x14ac:dyDescent="0.3">
      <c r="A8" s="153">
        <v>700</v>
      </c>
      <c r="B8" s="455" t="s">
        <v>3</v>
      </c>
      <c r="C8" s="455"/>
      <c r="D8" s="455"/>
      <c r="E8" s="455"/>
      <c r="F8" s="455"/>
      <c r="G8" s="455"/>
      <c r="H8" s="456">
        <v>2018</v>
      </c>
      <c r="I8" s="490"/>
      <c r="J8" s="457"/>
      <c r="K8" s="458">
        <v>2019</v>
      </c>
      <c r="L8" s="459"/>
      <c r="M8" s="460"/>
      <c r="N8" s="456">
        <v>2020</v>
      </c>
      <c r="O8" s="457"/>
      <c r="P8" s="481" t="s">
        <v>14</v>
      </c>
    </row>
    <row r="9" spans="1:22" s="73" customFormat="1" ht="45.75" customHeight="1" thickBot="1" x14ac:dyDescent="0.3">
      <c r="A9" s="154">
        <v>710</v>
      </c>
      <c r="B9" s="155" t="s">
        <v>49</v>
      </c>
      <c r="C9" s="156" t="s">
        <v>65</v>
      </c>
      <c r="D9" s="156" t="s">
        <v>11</v>
      </c>
      <c r="E9" s="156" t="s">
        <v>12</v>
      </c>
      <c r="F9" s="156" t="s">
        <v>89</v>
      </c>
      <c r="G9" s="156" t="s">
        <v>16</v>
      </c>
      <c r="H9" s="157" t="s">
        <v>51</v>
      </c>
      <c r="I9" s="156" t="s">
        <v>17</v>
      </c>
      <c r="J9" s="158" t="s">
        <v>13</v>
      </c>
      <c r="K9" s="157" t="s">
        <v>52</v>
      </c>
      <c r="L9" s="156" t="s">
        <v>17</v>
      </c>
      <c r="M9" s="158" t="s">
        <v>13</v>
      </c>
      <c r="N9" s="157" t="s">
        <v>51</v>
      </c>
      <c r="O9" s="158" t="s">
        <v>17</v>
      </c>
      <c r="P9" s="482"/>
      <c r="S9" s="469" t="s">
        <v>28</v>
      </c>
      <c r="T9" s="469"/>
      <c r="U9" s="469"/>
      <c r="V9" s="74" t="s">
        <v>26</v>
      </c>
    </row>
    <row r="10" spans="1:22" x14ac:dyDescent="0.25">
      <c r="A10" s="75"/>
      <c r="B10" s="159" t="s">
        <v>5</v>
      </c>
      <c r="C10" s="207"/>
      <c r="D10" s="122" t="s">
        <v>15</v>
      </c>
      <c r="E10" s="122" t="s">
        <v>15</v>
      </c>
      <c r="F10" s="76" t="s">
        <v>15</v>
      </c>
      <c r="G10" s="130" t="s">
        <v>15</v>
      </c>
      <c r="H10" s="77" t="s">
        <v>15</v>
      </c>
      <c r="I10" s="130" t="s">
        <v>15</v>
      </c>
      <c r="J10" s="133" t="s">
        <v>15</v>
      </c>
      <c r="K10" s="78" t="s">
        <v>15</v>
      </c>
      <c r="L10" s="130" t="s">
        <v>15</v>
      </c>
      <c r="M10" s="133" t="s">
        <v>15</v>
      </c>
      <c r="N10" s="77" t="s">
        <v>15</v>
      </c>
      <c r="O10" s="133" t="s">
        <v>15</v>
      </c>
      <c r="P10" s="161">
        <f>C10</f>
        <v>0</v>
      </c>
      <c r="S10" s="79"/>
      <c r="T10" s="79"/>
      <c r="U10" s="79"/>
      <c r="V10" s="79"/>
    </row>
    <row r="11" spans="1:22" x14ac:dyDescent="0.25">
      <c r="A11" s="80"/>
      <c r="B11" s="439" t="s">
        <v>4</v>
      </c>
      <c r="C11" s="442"/>
      <c r="D11" s="437">
        <v>2</v>
      </c>
      <c r="E11" s="123" t="s">
        <v>7</v>
      </c>
      <c r="F11" s="81"/>
      <c r="G11" s="131">
        <v>6</v>
      </c>
      <c r="H11" s="82"/>
      <c r="I11" s="134">
        <f>ROUNDUP(S11,0)</f>
        <v>0</v>
      </c>
      <c r="J11" s="135">
        <f>F11-I11</f>
        <v>0</v>
      </c>
      <c r="K11" s="83"/>
      <c r="L11" s="142">
        <f>ROUNDUP(T11,0)</f>
        <v>0</v>
      </c>
      <c r="M11" s="135">
        <f>J11-L11</f>
        <v>0</v>
      </c>
      <c r="N11" s="84"/>
      <c r="O11" s="145">
        <f>ROUNDUP(U11,0)</f>
        <v>0</v>
      </c>
      <c r="P11" s="162">
        <f>I11+L11+O11</f>
        <v>0</v>
      </c>
      <c r="S11" s="79">
        <f>(F11/G11/12)*H11</f>
        <v>0</v>
      </c>
      <c r="T11" s="79">
        <f>(F11/G11/12)*K11</f>
        <v>0</v>
      </c>
      <c r="U11" s="79">
        <f>(F11/G11/12)*N11</f>
        <v>0</v>
      </c>
      <c r="V11" s="79"/>
    </row>
    <row r="12" spans="1:22" x14ac:dyDescent="0.25">
      <c r="A12" s="80"/>
      <c r="B12" s="440"/>
      <c r="C12" s="443"/>
      <c r="D12" s="438"/>
      <c r="E12" s="124" t="s">
        <v>8</v>
      </c>
      <c r="F12" s="85"/>
      <c r="G12" s="132">
        <v>6</v>
      </c>
      <c r="H12" s="86"/>
      <c r="I12" s="136">
        <f>ROUNDUP(S12,0)</f>
        <v>0</v>
      </c>
      <c r="J12" s="137">
        <f>$F12-$I12</f>
        <v>0</v>
      </c>
      <c r="K12" s="86"/>
      <c r="L12" s="144">
        <f>ROUNDUP(T12,0)</f>
        <v>0</v>
      </c>
      <c r="M12" s="137">
        <f>J12-L12</f>
        <v>0</v>
      </c>
      <c r="N12" s="87"/>
      <c r="O12" s="146">
        <f>ROUNDUP($U12,0)</f>
        <v>0</v>
      </c>
      <c r="P12" s="162">
        <f>$I12+$L12+$O12</f>
        <v>0</v>
      </c>
      <c r="S12" s="79">
        <f>(F12/G12/12)*H12</f>
        <v>0</v>
      </c>
      <c r="T12" s="79">
        <f>(2*J12)/(7-1)</f>
        <v>0</v>
      </c>
      <c r="U12" s="88">
        <f>(((2*M12)/(7-2))/12)*N12</f>
        <v>0</v>
      </c>
      <c r="V12" s="79"/>
    </row>
    <row r="13" spans="1:22" x14ac:dyDescent="0.25">
      <c r="A13" s="80"/>
      <c r="B13" s="440"/>
      <c r="C13" s="89"/>
      <c r="D13" s="125">
        <v>4</v>
      </c>
      <c r="E13" s="126" t="s">
        <v>15</v>
      </c>
      <c r="F13" s="85"/>
      <c r="G13" s="132">
        <v>12</v>
      </c>
      <c r="H13" s="86"/>
      <c r="I13" s="138">
        <f>ROUNDUP(S13,0)</f>
        <v>0</v>
      </c>
      <c r="J13" s="137">
        <f t="shared" ref="J13:J21" si="0">$F13-$I13</f>
        <v>0</v>
      </c>
      <c r="K13" s="86"/>
      <c r="L13" s="136">
        <f>ROUNDUP(T13,0)</f>
        <v>0</v>
      </c>
      <c r="M13" s="137">
        <f t="shared" ref="M13:M21" si="1">J13-L13</f>
        <v>0</v>
      </c>
      <c r="N13" s="87"/>
      <c r="O13" s="147">
        <f t="shared" ref="O13:O21" si="2">ROUNDUP($U13,0)</f>
        <v>0</v>
      </c>
      <c r="P13" s="162">
        <f t="shared" ref="P13:P20" si="3">$I13+$L13+$O13</f>
        <v>0</v>
      </c>
      <c r="S13" s="79">
        <f>($F13/$G13/12)*$H13</f>
        <v>0</v>
      </c>
      <c r="T13" s="79">
        <f>($F13/$G13/12)*$K13</f>
        <v>0</v>
      </c>
      <c r="U13" s="79">
        <f>(F13/$G13/12)*$N13</f>
        <v>0</v>
      </c>
      <c r="V13" s="79"/>
    </row>
    <row r="14" spans="1:22" x14ac:dyDescent="0.25">
      <c r="A14" s="80"/>
      <c r="B14" s="440"/>
      <c r="C14" s="89"/>
      <c r="D14" s="125">
        <v>5</v>
      </c>
      <c r="E14" s="126" t="s">
        <v>15</v>
      </c>
      <c r="F14" s="85"/>
      <c r="G14" s="132">
        <v>20</v>
      </c>
      <c r="H14" s="86"/>
      <c r="I14" s="136">
        <f>ROUNDUP(S14,0)</f>
        <v>0</v>
      </c>
      <c r="J14" s="139">
        <f t="shared" si="0"/>
        <v>0</v>
      </c>
      <c r="K14" s="86"/>
      <c r="L14" s="144">
        <f>ROUNDUP(T14,0)</f>
        <v>0</v>
      </c>
      <c r="M14" s="137">
        <f t="shared" si="1"/>
        <v>0</v>
      </c>
      <c r="N14" s="87"/>
      <c r="O14" s="148">
        <f t="shared" si="2"/>
        <v>0</v>
      </c>
      <c r="P14" s="162">
        <f t="shared" si="3"/>
        <v>0</v>
      </c>
      <c r="S14" s="79">
        <f t="shared" ref="S14:S21" si="4">($F14/$G14/12)*$H14</f>
        <v>0</v>
      </c>
      <c r="T14" s="79">
        <f t="shared" ref="T14:T17" si="5">($F14/$G14/12)*$K14</f>
        <v>0</v>
      </c>
      <c r="U14" s="79">
        <f>(F14/$G14/12)*$N14</f>
        <v>0</v>
      </c>
      <c r="V14" s="79"/>
    </row>
    <row r="15" spans="1:22" x14ac:dyDescent="0.25">
      <c r="A15" s="80"/>
      <c r="B15" s="441"/>
      <c r="C15" s="90"/>
      <c r="D15" s="125">
        <v>6</v>
      </c>
      <c r="E15" s="126" t="s">
        <v>15</v>
      </c>
      <c r="F15" s="91"/>
      <c r="G15" s="132">
        <v>40</v>
      </c>
      <c r="H15" s="92"/>
      <c r="I15" s="140">
        <f>ROUNDUP(S15,0)</f>
        <v>0</v>
      </c>
      <c r="J15" s="141">
        <f t="shared" si="0"/>
        <v>0</v>
      </c>
      <c r="K15" s="92"/>
      <c r="L15" s="140">
        <f>ROUNDUP(T15,0)</f>
        <v>0</v>
      </c>
      <c r="M15" s="139">
        <f t="shared" si="1"/>
        <v>0</v>
      </c>
      <c r="N15" s="93"/>
      <c r="O15" s="149">
        <f t="shared" si="2"/>
        <v>0</v>
      </c>
      <c r="P15" s="162">
        <f t="shared" si="3"/>
        <v>0</v>
      </c>
      <c r="S15" s="79">
        <f t="shared" si="4"/>
        <v>0</v>
      </c>
      <c r="T15" s="79">
        <f t="shared" si="5"/>
        <v>0</v>
      </c>
      <c r="U15" s="79">
        <f>(F15/$G15/12)*$N15</f>
        <v>0</v>
      </c>
      <c r="V15" s="79"/>
    </row>
    <row r="16" spans="1:22" x14ac:dyDescent="0.25">
      <c r="A16" s="80"/>
      <c r="B16" s="439" t="s">
        <v>6</v>
      </c>
      <c r="C16" s="94"/>
      <c r="D16" s="127">
        <v>1</v>
      </c>
      <c r="E16" s="128" t="s">
        <v>15</v>
      </c>
      <c r="F16" s="81"/>
      <c r="G16" s="131">
        <v>4</v>
      </c>
      <c r="H16" s="82"/>
      <c r="I16" s="142">
        <f t="shared" ref="I16:I21" si="6">ROUNDUP(S16,0)</f>
        <v>0</v>
      </c>
      <c r="J16" s="143">
        <f t="shared" si="0"/>
        <v>0</v>
      </c>
      <c r="K16" s="82"/>
      <c r="L16" s="142">
        <f t="shared" ref="L16:L21" si="7">ROUNDUP(T16,0)</f>
        <v>0</v>
      </c>
      <c r="M16" s="143">
        <f t="shared" si="1"/>
        <v>0</v>
      </c>
      <c r="N16" s="82"/>
      <c r="O16" s="145">
        <f t="shared" si="2"/>
        <v>0</v>
      </c>
      <c r="P16" s="162">
        <f t="shared" si="3"/>
        <v>0</v>
      </c>
      <c r="S16" s="79">
        <f t="shared" si="4"/>
        <v>0</v>
      </c>
      <c r="T16" s="79">
        <f t="shared" si="5"/>
        <v>0</v>
      </c>
      <c r="U16" s="79">
        <f t="shared" ref="U16" si="8">($M16/$G16/12)*$N16</f>
        <v>0</v>
      </c>
      <c r="V16" s="79"/>
    </row>
    <row r="17" spans="1:22" x14ac:dyDescent="0.25">
      <c r="A17" s="80"/>
      <c r="B17" s="440"/>
      <c r="C17" s="89"/>
      <c r="D17" s="474">
        <v>2</v>
      </c>
      <c r="E17" s="129" t="s">
        <v>7</v>
      </c>
      <c r="F17" s="85"/>
      <c r="G17" s="132">
        <v>6</v>
      </c>
      <c r="H17" s="86"/>
      <c r="I17" s="136">
        <f t="shared" si="6"/>
        <v>0</v>
      </c>
      <c r="J17" s="137">
        <f t="shared" si="0"/>
        <v>0</v>
      </c>
      <c r="K17" s="86"/>
      <c r="L17" s="136">
        <f t="shared" si="7"/>
        <v>0</v>
      </c>
      <c r="M17" s="137">
        <f t="shared" si="1"/>
        <v>0</v>
      </c>
      <c r="N17" s="87"/>
      <c r="O17" s="148">
        <f t="shared" si="2"/>
        <v>0</v>
      </c>
      <c r="P17" s="162">
        <f t="shared" si="3"/>
        <v>0</v>
      </c>
      <c r="S17" s="79">
        <f t="shared" si="4"/>
        <v>0</v>
      </c>
      <c r="T17" s="79">
        <f t="shared" si="5"/>
        <v>0</v>
      </c>
      <c r="U17" s="79">
        <f>(F17/$G17/12)*$N17</f>
        <v>0</v>
      </c>
      <c r="V17" s="79"/>
    </row>
    <row r="18" spans="1:22" x14ac:dyDescent="0.25">
      <c r="A18" s="80"/>
      <c r="B18" s="440"/>
      <c r="C18" s="89"/>
      <c r="D18" s="438"/>
      <c r="E18" s="124" t="s">
        <v>8</v>
      </c>
      <c r="F18" s="85"/>
      <c r="G18" s="132">
        <v>6</v>
      </c>
      <c r="H18" s="86"/>
      <c r="I18" s="136">
        <f t="shared" si="6"/>
        <v>0</v>
      </c>
      <c r="J18" s="137">
        <f t="shared" si="0"/>
        <v>0</v>
      </c>
      <c r="K18" s="86"/>
      <c r="L18" s="136">
        <f t="shared" si="7"/>
        <v>0</v>
      </c>
      <c r="M18" s="137">
        <f t="shared" si="1"/>
        <v>0</v>
      </c>
      <c r="N18" s="86"/>
      <c r="O18" s="148">
        <f t="shared" si="2"/>
        <v>0</v>
      </c>
      <c r="P18" s="162">
        <f t="shared" si="3"/>
        <v>0</v>
      </c>
      <c r="S18" s="79">
        <f t="shared" si="4"/>
        <v>0</v>
      </c>
      <c r="T18" s="79">
        <f>(2*J18)/(7-1)</f>
        <v>0</v>
      </c>
      <c r="U18" s="79">
        <f>(((2*M18)/(7-2))/12)*N18</f>
        <v>0</v>
      </c>
      <c r="V18" s="79"/>
    </row>
    <row r="19" spans="1:22" x14ac:dyDescent="0.25">
      <c r="A19" s="80"/>
      <c r="B19" s="440"/>
      <c r="C19" s="89"/>
      <c r="D19" s="474">
        <v>3</v>
      </c>
      <c r="E19" s="129" t="s">
        <v>7</v>
      </c>
      <c r="F19" s="85"/>
      <c r="G19" s="132">
        <v>8</v>
      </c>
      <c r="H19" s="86"/>
      <c r="I19" s="136">
        <f t="shared" si="6"/>
        <v>0</v>
      </c>
      <c r="J19" s="137">
        <f t="shared" si="0"/>
        <v>0</v>
      </c>
      <c r="K19" s="86"/>
      <c r="L19" s="144">
        <f t="shared" si="7"/>
        <v>0</v>
      </c>
      <c r="M19" s="139">
        <f t="shared" si="1"/>
        <v>0</v>
      </c>
      <c r="N19" s="86"/>
      <c r="O19" s="147">
        <f t="shared" si="2"/>
        <v>0</v>
      </c>
      <c r="P19" s="162">
        <f t="shared" si="3"/>
        <v>0</v>
      </c>
      <c r="S19" s="79">
        <f t="shared" si="4"/>
        <v>0</v>
      </c>
      <c r="T19" s="79">
        <f>(F19/G19/12)*K19</f>
        <v>0</v>
      </c>
      <c r="U19" s="79">
        <f>(F19/G19/12)*N19</f>
        <v>0</v>
      </c>
      <c r="V19" s="79"/>
    </row>
    <row r="20" spans="1:22" x14ac:dyDescent="0.25">
      <c r="A20" s="80"/>
      <c r="B20" s="440"/>
      <c r="C20" s="89"/>
      <c r="D20" s="438"/>
      <c r="E20" s="124" t="s">
        <v>8</v>
      </c>
      <c r="F20" s="85"/>
      <c r="G20" s="132">
        <v>8</v>
      </c>
      <c r="H20" s="86"/>
      <c r="I20" s="136">
        <f t="shared" si="6"/>
        <v>0</v>
      </c>
      <c r="J20" s="137">
        <f t="shared" si="0"/>
        <v>0</v>
      </c>
      <c r="K20" s="86"/>
      <c r="L20" s="136">
        <f t="shared" si="7"/>
        <v>0</v>
      </c>
      <c r="M20" s="137">
        <f t="shared" si="1"/>
        <v>0</v>
      </c>
      <c r="N20" s="86"/>
      <c r="O20" s="150">
        <f t="shared" si="2"/>
        <v>0</v>
      </c>
      <c r="P20" s="162">
        <f t="shared" si="3"/>
        <v>0</v>
      </c>
      <c r="S20" s="79">
        <f t="shared" si="4"/>
        <v>0</v>
      </c>
      <c r="T20" s="79">
        <f>(2*J20)/(9-1)</f>
        <v>0</v>
      </c>
      <c r="U20" s="79">
        <f>(((2*M20)/(9-2))/12)*N20</f>
        <v>0</v>
      </c>
      <c r="V20" s="79"/>
    </row>
    <row r="21" spans="1:22" x14ac:dyDescent="0.25">
      <c r="A21" s="80"/>
      <c r="B21" s="440"/>
      <c r="C21" s="90"/>
      <c r="D21" s="125">
        <v>4</v>
      </c>
      <c r="E21" s="126" t="s">
        <v>15</v>
      </c>
      <c r="F21" s="95"/>
      <c r="G21" s="132">
        <v>12</v>
      </c>
      <c r="H21" s="96"/>
      <c r="I21" s="144">
        <f t="shared" si="6"/>
        <v>0</v>
      </c>
      <c r="J21" s="139">
        <f t="shared" si="0"/>
        <v>0</v>
      </c>
      <c r="K21" s="96"/>
      <c r="L21" s="144">
        <f t="shared" si="7"/>
        <v>0</v>
      </c>
      <c r="M21" s="139">
        <f t="shared" si="1"/>
        <v>0</v>
      </c>
      <c r="N21" s="96"/>
      <c r="O21" s="149">
        <f t="shared" si="2"/>
        <v>0</v>
      </c>
      <c r="P21" s="162">
        <f>$I21+$L21+$O21</f>
        <v>0</v>
      </c>
      <c r="S21" s="79">
        <f t="shared" si="4"/>
        <v>0</v>
      </c>
      <c r="T21" s="79">
        <f>(F21/G21/12)*K21</f>
        <v>0</v>
      </c>
      <c r="U21" s="79">
        <f>(F21/G21/12)*N21</f>
        <v>0</v>
      </c>
      <c r="V21" s="79"/>
    </row>
    <row r="22" spans="1:22" ht="45.75" customHeight="1" x14ac:dyDescent="0.25">
      <c r="A22" s="80"/>
      <c r="B22" s="160" t="s">
        <v>56</v>
      </c>
      <c r="C22" s="97"/>
      <c r="D22" s="98"/>
      <c r="E22" s="98"/>
      <c r="F22" s="98"/>
      <c r="G22" s="98"/>
      <c r="H22" s="99"/>
      <c r="I22" s="100"/>
      <c r="J22" s="101"/>
      <c r="K22" s="98"/>
      <c r="L22" s="100"/>
      <c r="M22" s="101"/>
      <c r="N22" s="98"/>
      <c r="O22" s="102"/>
      <c r="P22" s="103"/>
      <c r="Q22" s="69"/>
      <c r="S22" s="79"/>
      <c r="T22" s="79"/>
      <c r="U22" s="79"/>
      <c r="V22" s="79"/>
    </row>
    <row r="23" spans="1:22" x14ac:dyDescent="0.25">
      <c r="A23" s="80"/>
      <c r="B23" s="452" t="s">
        <v>18</v>
      </c>
      <c r="C23" s="104"/>
      <c r="D23" s="163" t="s">
        <v>15</v>
      </c>
      <c r="E23" s="164" t="s">
        <v>7</v>
      </c>
      <c r="F23" s="81"/>
      <c r="G23" s="105"/>
      <c r="H23" s="82"/>
      <c r="I23" s="167">
        <f>IFERROR(ROUNDUP($S23,0),0)</f>
        <v>0</v>
      </c>
      <c r="J23" s="168">
        <f>$F23-$I23</f>
        <v>0</v>
      </c>
      <c r="K23" s="82"/>
      <c r="L23" s="167">
        <f>IFERROR(ROUNDUP($T23,0),0)</f>
        <v>0</v>
      </c>
      <c r="M23" s="168">
        <f>$J23-$L23</f>
        <v>0</v>
      </c>
      <c r="N23" s="82"/>
      <c r="O23" s="173">
        <f>IFERROR(ROUNDUP($U23,0),0)</f>
        <v>0</v>
      </c>
      <c r="P23" s="162">
        <f xml:space="preserve"> $I23+ $L23+ $O23</f>
        <v>0</v>
      </c>
      <c r="Q23" s="106"/>
      <c r="S23" s="79" t="e">
        <f>($F23/$G23/12)*$H23</f>
        <v>#DIV/0!</v>
      </c>
      <c r="T23" s="79" t="e">
        <f>($F23/$G23/12)*$K23</f>
        <v>#DIV/0!</v>
      </c>
      <c r="U23" s="79" t="e">
        <f>(F23/$G23/12)*$N23</f>
        <v>#DIV/0!</v>
      </c>
      <c r="V23" s="79"/>
    </row>
    <row r="24" spans="1:22" x14ac:dyDescent="0.25">
      <c r="A24" s="80"/>
      <c r="B24" s="454"/>
      <c r="C24" s="89"/>
      <c r="D24" s="163" t="s">
        <v>15</v>
      </c>
      <c r="E24" s="165" t="s">
        <v>8</v>
      </c>
      <c r="F24" s="85"/>
      <c r="G24" s="107"/>
      <c r="H24" s="86"/>
      <c r="I24" s="169">
        <f>IFERROR(ROUNDUP($S24,0),0)</f>
        <v>0</v>
      </c>
      <c r="J24" s="170">
        <f t="shared" ref="J24:J30" si="9">$F24-$I24</f>
        <v>0</v>
      </c>
      <c r="K24" s="86"/>
      <c r="L24" s="169">
        <f t="shared" ref="L24:L30" si="10">IFERROR(ROUNDUP($T24,0),0)</f>
        <v>0</v>
      </c>
      <c r="M24" s="170">
        <f t="shared" ref="M24:M30" si="11">$J24-$L24</f>
        <v>0</v>
      </c>
      <c r="N24" s="86"/>
      <c r="O24" s="174">
        <f t="shared" ref="O24:O30" si="12">ROUNDUP($U24,0)</f>
        <v>0</v>
      </c>
      <c r="P24" s="162">
        <f t="shared" ref="P24:P28" si="13" xml:space="preserve"> $I24+ $L24+ $O24</f>
        <v>0</v>
      </c>
      <c r="Q24" s="106"/>
      <c r="S24" s="79" t="e">
        <f t="shared" ref="S24:S30" si="14">($F24/$G24/12)*$H24</f>
        <v>#DIV/0!</v>
      </c>
      <c r="T24" s="79" t="e">
        <f>(2*J23)/(V24-1)</f>
        <v>#DIV/0!</v>
      </c>
      <c r="U24" s="79">
        <f>(((2*M24)/(V24-2))/12)*N24</f>
        <v>0</v>
      </c>
      <c r="V24" s="79">
        <f>G24+1</f>
        <v>1</v>
      </c>
    </row>
    <row r="25" spans="1:22" x14ac:dyDescent="0.25">
      <c r="A25" s="80"/>
      <c r="B25" s="452" t="s">
        <v>19</v>
      </c>
      <c r="C25" s="89"/>
      <c r="D25" s="163" t="s">
        <v>15</v>
      </c>
      <c r="E25" s="164" t="s">
        <v>7</v>
      </c>
      <c r="F25" s="85"/>
      <c r="G25" s="107"/>
      <c r="H25" s="86"/>
      <c r="I25" s="169">
        <f t="shared" ref="I25:I30" si="15">IFERROR(ROUNDUP($S25,0),0)</f>
        <v>0</v>
      </c>
      <c r="J25" s="170">
        <f t="shared" si="9"/>
        <v>0</v>
      </c>
      <c r="K25" s="86"/>
      <c r="L25" s="169">
        <f t="shared" si="10"/>
        <v>0</v>
      </c>
      <c r="M25" s="170">
        <f t="shared" si="11"/>
        <v>0</v>
      </c>
      <c r="N25" s="86"/>
      <c r="O25" s="173">
        <f>IFERROR(ROUNDUP($U25,0),0)</f>
        <v>0</v>
      </c>
      <c r="P25" s="162">
        <f t="shared" si="13"/>
        <v>0</v>
      </c>
      <c r="Q25" s="106"/>
      <c r="S25" s="79" t="e">
        <f t="shared" si="14"/>
        <v>#DIV/0!</v>
      </c>
      <c r="T25" s="79" t="e">
        <f t="shared" ref="T25:T27" si="16">($F25/$G25/12)*$K25</f>
        <v>#DIV/0!</v>
      </c>
      <c r="U25" s="79" t="e">
        <f>(F25/$G25/12)*$N25</f>
        <v>#DIV/0!</v>
      </c>
      <c r="V25" s="79"/>
    </row>
    <row r="26" spans="1:22" x14ac:dyDescent="0.25">
      <c r="A26" s="80"/>
      <c r="B26" s="454"/>
      <c r="C26" s="89"/>
      <c r="D26" s="163" t="s">
        <v>15</v>
      </c>
      <c r="E26" s="165" t="s">
        <v>8</v>
      </c>
      <c r="F26" s="85"/>
      <c r="G26" s="107"/>
      <c r="H26" s="86"/>
      <c r="I26" s="169">
        <f t="shared" si="15"/>
        <v>0</v>
      </c>
      <c r="J26" s="170">
        <f t="shared" si="9"/>
        <v>0</v>
      </c>
      <c r="K26" s="86"/>
      <c r="L26" s="169">
        <f t="shared" si="10"/>
        <v>0</v>
      </c>
      <c r="M26" s="170">
        <f t="shared" si="11"/>
        <v>0</v>
      </c>
      <c r="N26" s="86"/>
      <c r="O26" s="174">
        <f t="shared" si="12"/>
        <v>0</v>
      </c>
      <c r="P26" s="162">
        <f t="shared" si="13"/>
        <v>0</v>
      </c>
      <c r="Q26" s="106"/>
      <c r="S26" s="79" t="e">
        <f t="shared" si="14"/>
        <v>#DIV/0!</v>
      </c>
      <c r="T26" s="79" t="e">
        <f>(2*J26)/(V26-1)</f>
        <v>#DIV/0!</v>
      </c>
      <c r="U26" s="79">
        <f>(((2*M26)/(V26-2))/12)*N26</f>
        <v>0</v>
      </c>
      <c r="V26" s="79">
        <f>G26+1</f>
        <v>1</v>
      </c>
    </row>
    <row r="27" spans="1:22" x14ac:dyDescent="0.25">
      <c r="A27" s="80"/>
      <c r="B27" s="440" t="s">
        <v>82</v>
      </c>
      <c r="C27" s="89"/>
      <c r="D27" s="163" t="s">
        <v>15</v>
      </c>
      <c r="E27" s="164" t="s">
        <v>7</v>
      </c>
      <c r="F27" s="85"/>
      <c r="G27" s="107"/>
      <c r="H27" s="86"/>
      <c r="I27" s="169">
        <f t="shared" si="15"/>
        <v>0</v>
      </c>
      <c r="J27" s="170">
        <f t="shared" si="9"/>
        <v>0</v>
      </c>
      <c r="K27" s="86"/>
      <c r="L27" s="169">
        <f t="shared" si="10"/>
        <v>0</v>
      </c>
      <c r="M27" s="170">
        <f t="shared" si="11"/>
        <v>0</v>
      </c>
      <c r="N27" s="86"/>
      <c r="O27" s="174">
        <f>IFERROR(ROUNDUP($U27,0),0)</f>
        <v>0</v>
      </c>
      <c r="P27" s="162">
        <f t="shared" si="13"/>
        <v>0</v>
      </c>
      <c r="S27" s="79" t="e">
        <f t="shared" si="14"/>
        <v>#DIV/0!</v>
      </c>
      <c r="T27" s="79" t="e">
        <f t="shared" si="16"/>
        <v>#DIV/0!</v>
      </c>
      <c r="U27" s="79" t="e">
        <f>(F27/$G27/12)*$N27</f>
        <v>#DIV/0!</v>
      </c>
      <c r="V27" s="79"/>
    </row>
    <row r="28" spans="1:22" x14ac:dyDescent="0.25">
      <c r="A28" s="80"/>
      <c r="B28" s="440"/>
      <c r="C28" s="89"/>
      <c r="D28" s="163" t="s">
        <v>15</v>
      </c>
      <c r="E28" s="165" t="s">
        <v>8</v>
      </c>
      <c r="F28" s="85"/>
      <c r="G28" s="107"/>
      <c r="H28" s="86"/>
      <c r="I28" s="169">
        <f t="shared" si="15"/>
        <v>0</v>
      </c>
      <c r="J28" s="170">
        <f t="shared" si="9"/>
        <v>0</v>
      </c>
      <c r="K28" s="86"/>
      <c r="L28" s="169">
        <f t="shared" si="10"/>
        <v>0</v>
      </c>
      <c r="M28" s="170">
        <f t="shared" si="11"/>
        <v>0</v>
      </c>
      <c r="N28" s="86"/>
      <c r="O28" s="174">
        <f t="shared" si="12"/>
        <v>0</v>
      </c>
      <c r="P28" s="162">
        <f t="shared" si="13"/>
        <v>0</v>
      </c>
      <c r="Q28" s="106"/>
      <c r="S28" s="79" t="e">
        <f t="shared" si="14"/>
        <v>#DIV/0!</v>
      </c>
      <c r="T28" s="79" t="e">
        <f>(2*J28)/(V28-1)</f>
        <v>#DIV/0!</v>
      </c>
      <c r="U28" s="79">
        <f>(((2*M28)/(V28-2))/12)*N28</f>
        <v>0</v>
      </c>
      <c r="V28" s="79">
        <f>G28+1</f>
        <v>1</v>
      </c>
    </row>
    <row r="29" spans="1:22" x14ac:dyDescent="0.25">
      <c r="A29" s="80"/>
      <c r="B29" s="452" t="s">
        <v>55</v>
      </c>
      <c r="C29" s="89"/>
      <c r="D29" s="166" t="s">
        <v>15</v>
      </c>
      <c r="E29" s="164" t="s">
        <v>7</v>
      </c>
      <c r="F29" s="85"/>
      <c r="G29" s="107"/>
      <c r="H29" s="86"/>
      <c r="I29" s="169">
        <f t="shared" si="15"/>
        <v>0</v>
      </c>
      <c r="J29" s="170">
        <f t="shared" si="9"/>
        <v>0</v>
      </c>
      <c r="K29" s="86"/>
      <c r="L29" s="169">
        <f t="shared" si="10"/>
        <v>0</v>
      </c>
      <c r="M29" s="170">
        <f t="shared" si="11"/>
        <v>0</v>
      </c>
      <c r="N29" s="86"/>
      <c r="O29" s="173">
        <f>IFERROR(ROUNDUP($U29,0),0)</f>
        <v>0</v>
      </c>
      <c r="P29" s="175">
        <f>I29+L29+O29</f>
        <v>0</v>
      </c>
      <c r="Q29" s="106"/>
      <c r="S29" s="79" t="e">
        <f t="shared" si="14"/>
        <v>#DIV/0!</v>
      </c>
      <c r="T29" s="79" t="e">
        <f>(F29/G29/12)*K29</f>
        <v>#DIV/0!</v>
      </c>
      <c r="U29" s="79" t="e">
        <f>(F29/G29/12)*N29</f>
        <v>#DIV/0!</v>
      </c>
      <c r="V29" s="79"/>
    </row>
    <row r="30" spans="1:22" ht="15.75" thickBot="1" x14ac:dyDescent="0.3">
      <c r="A30" s="108"/>
      <c r="B30" s="453"/>
      <c r="C30" s="90"/>
      <c r="D30" s="163" t="s">
        <v>15</v>
      </c>
      <c r="E30" s="165" t="s">
        <v>8</v>
      </c>
      <c r="F30" s="95"/>
      <c r="G30" s="109"/>
      <c r="H30" s="96"/>
      <c r="I30" s="171">
        <f t="shared" si="15"/>
        <v>0</v>
      </c>
      <c r="J30" s="172">
        <f t="shared" si="9"/>
        <v>0</v>
      </c>
      <c r="K30" s="96"/>
      <c r="L30" s="171">
        <f t="shared" si="10"/>
        <v>0</v>
      </c>
      <c r="M30" s="172">
        <f t="shared" si="11"/>
        <v>0</v>
      </c>
      <c r="N30" s="110"/>
      <c r="O30" s="176">
        <f t="shared" si="12"/>
        <v>0</v>
      </c>
      <c r="P30" s="177">
        <f>J30+M30+O30</f>
        <v>0</v>
      </c>
      <c r="Q30" s="106"/>
      <c r="S30" s="79" t="e">
        <f t="shared" si="14"/>
        <v>#DIV/0!</v>
      </c>
      <c r="T30" s="79" t="e">
        <f>(2*J30)/(V30-1)</f>
        <v>#DIV/0!</v>
      </c>
      <c r="U30" s="79">
        <f>(((2*M30)/(V30-2))/12)*N30</f>
        <v>0</v>
      </c>
      <c r="V30" s="79">
        <f>G30+1</f>
        <v>1</v>
      </c>
    </row>
    <row r="31" spans="1:22" ht="31.5" customHeight="1" thickBot="1" x14ac:dyDescent="0.3">
      <c r="A31" s="506" t="s">
        <v>71</v>
      </c>
      <c r="B31" s="507"/>
      <c r="C31" s="507"/>
      <c r="D31" s="507"/>
      <c r="E31" s="507"/>
      <c r="F31" s="507"/>
      <c r="G31" s="507"/>
      <c r="H31" s="507"/>
      <c r="I31" s="507"/>
      <c r="J31" s="507"/>
      <c r="K31" s="507"/>
      <c r="L31" s="507"/>
      <c r="M31" s="507"/>
      <c r="N31" s="507"/>
      <c r="O31" s="508"/>
      <c r="P31" s="162">
        <f>SUM(P10:P21,P23:P30)</f>
        <v>0</v>
      </c>
      <c r="Q31" s="69"/>
      <c r="S31" s="79"/>
      <c r="T31" s="79"/>
      <c r="U31" s="79"/>
      <c r="V31" s="79"/>
    </row>
    <row r="32" spans="1:22" ht="18.75" x14ac:dyDescent="0.3">
      <c r="A32" s="111">
        <v>600</v>
      </c>
      <c r="B32" s="483" t="s">
        <v>60</v>
      </c>
      <c r="C32" s="483"/>
      <c r="D32" s="483"/>
      <c r="E32" s="483"/>
      <c r="F32" s="483"/>
      <c r="G32" s="484"/>
      <c r="H32" s="488">
        <v>2018</v>
      </c>
      <c r="I32" s="488"/>
      <c r="J32" s="489"/>
      <c r="K32" s="485">
        <v>2019</v>
      </c>
      <c r="L32" s="487"/>
      <c r="M32" s="486"/>
      <c r="N32" s="485">
        <v>2020</v>
      </c>
      <c r="O32" s="486"/>
      <c r="P32" s="491"/>
    </row>
    <row r="33" spans="1:17" ht="15.75" thickBot="1" x14ac:dyDescent="0.3">
      <c r="A33" s="112"/>
      <c r="B33" s="178"/>
      <c r="C33" s="450" t="s">
        <v>10</v>
      </c>
      <c r="D33" s="450"/>
      <c r="E33" s="450"/>
      <c r="F33" s="450"/>
      <c r="G33" s="451"/>
      <c r="H33" s="447" t="s">
        <v>27</v>
      </c>
      <c r="I33" s="448"/>
      <c r="J33" s="449"/>
      <c r="K33" s="444" t="s">
        <v>27</v>
      </c>
      <c r="L33" s="446"/>
      <c r="M33" s="445"/>
      <c r="N33" s="444" t="s">
        <v>27</v>
      </c>
      <c r="O33" s="445"/>
      <c r="P33" s="492"/>
    </row>
    <row r="34" spans="1:17" x14ac:dyDescent="0.25">
      <c r="A34" s="517">
        <v>610</v>
      </c>
      <c r="B34" s="464" t="s">
        <v>30</v>
      </c>
      <c r="C34" s="113" t="s">
        <v>66</v>
      </c>
      <c r="D34" s="470"/>
      <c r="E34" s="470"/>
      <c r="F34" s="470"/>
      <c r="G34" s="471"/>
      <c r="H34" s="475"/>
      <c r="I34" s="476"/>
      <c r="J34" s="477"/>
      <c r="K34" s="475"/>
      <c r="L34" s="476"/>
      <c r="M34" s="477"/>
      <c r="N34" s="475"/>
      <c r="O34" s="477"/>
      <c r="P34" s="389">
        <f>$H34+$K34+$N34</f>
        <v>0</v>
      </c>
    </row>
    <row r="35" spans="1:17" x14ac:dyDescent="0.25">
      <c r="A35" s="518"/>
      <c r="B35" s="465"/>
      <c r="C35" s="114"/>
      <c r="D35" s="472"/>
      <c r="E35" s="472"/>
      <c r="F35" s="472"/>
      <c r="G35" s="473"/>
      <c r="H35" s="478"/>
      <c r="I35" s="479"/>
      <c r="J35" s="480"/>
      <c r="K35" s="478"/>
      <c r="L35" s="479"/>
      <c r="M35" s="480"/>
      <c r="N35" s="478"/>
      <c r="O35" s="480"/>
      <c r="P35" s="389"/>
    </row>
    <row r="36" spans="1:17" x14ac:dyDescent="0.25">
      <c r="A36" s="179">
        <v>620</v>
      </c>
      <c r="B36" s="180" t="s">
        <v>31</v>
      </c>
      <c r="C36" s="466"/>
      <c r="D36" s="467"/>
      <c r="E36" s="467"/>
      <c r="F36" s="467"/>
      <c r="G36" s="468"/>
      <c r="H36" s="501"/>
      <c r="I36" s="467"/>
      <c r="J36" s="468"/>
      <c r="K36" s="501"/>
      <c r="L36" s="467"/>
      <c r="M36" s="468"/>
      <c r="N36" s="501"/>
      <c r="O36" s="468"/>
      <c r="P36" s="183">
        <f>$H36+$K36+$N36</f>
        <v>0</v>
      </c>
    </row>
    <row r="37" spans="1:17" x14ac:dyDescent="0.25">
      <c r="A37" s="181">
        <v>631</v>
      </c>
      <c r="B37" s="152" t="s">
        <v>20</v>
      </c>
      <c r="C37" s="461"/>
      <c r="D37" s="462"/>
      <c r="E37" s="462"/>
      <c r="F37" s="462"/>
      <c r="G37" s="463"/>
      <c r="H37" s="501"/>
      <c r="I37" s="467"/>
      <c r="J37" s="468"/>
      <c r="K37" s="501"/>
      <c r="L37" s="467"/>
      <c r="M37" s="468"/>
      <c r="N37" s="501"/>
      <c r="O37" s="468"/>
      <c r="P37" s="183">
        <f t="shared" ref="P37:P45" si="17">$H37+$K37+$N37</f>
        <v>0</v>
      </c>
    </row>
    <row r="38" spans="1:17" x14ac:dyDescent="0.25">
      <c r="A38" s="181">
        <v>632</v>
      </c>
      <c r="B38" s="152" t="s">
        <v>24</v>
      </c>
      <c r="C38" s="461"/>
      <c r="D38" s="462"/>
      <c r="E38" s="462"/>
      <c r="F38" s="462"/>
      <c r="G38" s="463"/>
      <c r="H38" s="501"/>
      <c r="I38" s="467"/>
      <c r="J38" s="468"/>
      <c r="K38" s="501"/>
      <c r="L38" s="467"/>
      <c r="M38" s="468"/>
      <c r="N38" s="501"/>
      <c r="O38" s="468"/>
      <c r="P38" s="183">
        <f t="shared" si="17"/>
        <v>0</v>
      </c>
    </row>
    <row r="39" spans="1:17" x14ac:dyDescent="0.25">
      <c r="A39" s="181">
        <v>633</v>
      </c>
      <c r="B39" s="152" t="s">
        <v>21</v>
      </c>
      <c r="C39" s="461"/>
      <c r="D39" s="462"/>
      <c r="E39" s="462"/>
      <c r="F39" s="462"/>
      <c r="G39" s="463"/>
      <c r="H39" s="501"/>
      <c r="I39" s="467"/>
      <c r="J39" s="468"/>
      <c r="K39" s="501"/>
      <c r="L39" s="467"/>
      <c r="M39" s="468"/>
      <c r="N39" s="501"/>
      <c r="O39" s="468"/>
      <c r="P39" s="183">
        <f t="shared" si="17"/>
        <v>0</v>
      </c>
    </row>
    <row r="40" spans="1:17" x14ac:dyDescent="0.25">
      <c r="A40" s="181">
        <v>634</v>
      </c>
      <c r="B40" s="152" t="s">
        <v>22</v>
      </c>
      <c r="C40" s="461"/>
      <c r="D40" s="462"/>
      <c r="E40" s="462"/>
      <c r="F40" s="462"/>
      <c r="G40" s="463"/>
      <c r="H40" s="501"/>
      <c r="I40" s="467"/>
      <c r="J40" s="468"/>
      <c r="K40" s="501"/>
      <c r="L40" s="467"/>
      <c r="M40" s="468"/>
      <c r="N40" s="501"/>
      <c r="O40" s="468"/>
      <c r="P40" s="183">
        <f t="shared" si="17"/>
        <v>0</v>
      </c>
    </row>
    <row r="41" spans="1:17" x14ac:dyDescent="0.25">
      <c r="A41" s="181">
        <v>635</v>
      </c>
      <c r="B41" s="152" t="s">
        <v>69</v>
      </c>
      <c r="C41" s="461"/>
      <c r="D41" s="462"/>
      <c r="E41" s="462"/>
      <c r="F41" s="462"/>
      <c r="G41" s="463"/>
      <c r="H41" s="501"/>
      <c r="I41" s="467"/>
      <c r="J41" s="468"/>
      <c r="K41" s="501"/>
      <c r="L41" s="467"/>
      <c r="M41" s="468"/>
      <c r="N41" s="501"/>
      <c r="O41" s="468"/>
      <c r="P41" s="183">
        <f t="shared" si="17"/>
        <v>0</v>
      </c>
    </row>
    <row r="42" spans="1:17" x14ac:dyDescent="0.25">
      <c r="A42" s="181">
        <v>636</v>
      </c>
      <c r="B42" s="152" t="s">
        <v>23</v>
      </c>
      <c r="C42" s="461"/>
      <c r="D42" s="462"/>
      <c r="E42" s="462"/>
      <c r="F42" s="462"/>
      <c r="G42" s="463"/>
      <c r="H42" s="501"/>
      <c r="I42" s="467"/>
      <c r="J42" s="468"/>
      <c r="K42" s="501"/>
      <c r="L42" s="467"/>
      <c r="M42" s="468"/>
      <c r="N42" s="501"/>
      <c r="O42" s="468"/>
      <c r="P42" s="183">
        <f t="shared" si="17"/>
        <v>0</v>
      </c>
    </row>
    <row r="43" spans="1:17" x14ac:dyDescent="0.25">
      <c r="A43" s="181">
        <v>637</v>
      </c>
      <c r="B43" s="152" t="s">
        <v>25</v>
      </c>
      <c r="C43" s="461"/>
      <c r="D43" s="462"/>
      <c r="E43" s="462"/>
      <c r="F43" s="462"/>
      <c r="G43" s="463"/>
      <c r="H43" s="501"/>
      <c r="I43" s="467"/>
      <c r="J43" s="468"/>
      <c r="K43" s="501"/>
      <c r="L43" s="467"/>
      <c r="M43" s="468"/>
      <c r="N43" s="501"/>
      <c r="O43" s="468"/>
      <c r="P43" s="183">
        <f t="shared" si="17"/>
        <v>0</v>
      </c>
    </row>
    <row r="44" spans="1:17" x14ac:dyDescent="0.25">
      <c r="A44" s="181">
        <v>650</v>
      </c>
      <c r="B44" s="152" t="s">
        <v>9</v>
      </c>
      <c r="C44" s="461"/>
      <c r="D44" s="462"/>
      <c r="E44" s="462"/>
      <c r="F44" s="462"/>
      <c r="G44" s="463"/>
      <c r="H44" s="501"/>
      <c r="I44" s="467"/>
      <c r="J44" s="468"/>
      <c r="K44" s="501"/>
      <c r="L44" s="467"/>
      <c r="M44" s="468"/>
      <c r="N44" s="501"/>
      <c r="O44" s="468"/>
      <c r="P44" s="183">
        <f t="shared" si="17"/>
        <v>0</v>
      </c>
    </row>
    <row r="45" spans="1:17" ht="15.75" thickBot="1" x14ac:dyDescent="0.3">
      <c r="A45" s="181"/>
      <c r="B45" s="182" t="s">
        <v>63</v>
      </c>
      <c r="C45" s="115"/>
      <c r="D45" s="115"/>
      <c r="E45" s="115"/>
      <c r="F45" s="115"/>
      <c r="G45" s="116"/>
      <c r="H45" s="512"/>
      <c r="I45" s="513"/>
      <c r="J45" s="514"/>
      <c r="K45" s="512"/>
      <c r="L45" s="513"/>
      <c r="M45" s="514"/>
      <c r="N45" s="512"/>
      <c r="O45" s="514"/>
      <c r="P45" s="183">
        <f t="shared" si="17"/>
        <v>0</v>
      </c>
      <c r="Q45" s="106"/>
    </row>
    <row r="46" spans="1:17" ht="28.5" customHeight="1" thickBot="1" x14ac:dyDescent="0.3">
      <c r="A46" s="509" t="s">
        <v>70</v>
      </c>
      <c r="B46" s="510"/>
      <c r="C46" s="510"/>
      <c r="D46" s="510"/>
      <c r="E46" s="510"/>
      <c r="F46" s="510"/>
      <c r="G46" s="510"/>
      <c r="H46" s="510"/>
      <c r="I46" s="510"/>
      <c r="J46" s="510"/>
      <c r="K46" s="510"/>
      <c r="L46" s="510"/>
      <c r="M46" s="510"/>
      <c r="N46" s="510"/>
      <c r="O46" s="511"/>
      <c r="P46" s="184">
        <f>SUM(P34:P45)</f>
        <v>0</v>
      </c>
      <c r="Q46" s="69"/>
    </row>
    <row r="47" spans="1:17" x14ac:dyDescent="0.25">
      <c r="A47" s="495" t="s">
        <v>97</v>
      </c>
      <c r="B47" s="496"/>
      <c r="C47" s="496"/>
      <c r="D47" s="496"/>
      <c r="E47" s="496"/>
      <c r="F47" s="496"/>
      <c r="G47" s="496"/>
      <c r="H47" s="496"/>
      <c r="I47" s="496"/>
      <c r="J47" s="496"/>
      <c r="K47" s="496"/>
      <c r="L47" s="496"/>
      <c r="M47" s="496"/>
      <c r="N47" s="496"/>
      <c r="O47" s="497"/>
      <c r="P47" s="493">
        <f>SUM(P10:P21,P23:P30,P34:P45)</f>
        <v>0</v>
      </c>
      <c r="Q47" s="69"/>
    </row>
    <row r="48" spans="1:17" ht="15.75" thickBot="1" x14ac:dyDescent="0.3">
      <c r="A48" s="498"/>
      <c r="B48" s="499"/>
      <c r="C48" s="499"/>
      <c r="D48" s="499"/>
      <c r="E48" s="499"/>
      <c r="F48" s="499"/>
      <c r="G48" s="499"/>
      <c r="H48" s="499"/>
      <c r="I48" s="499"/>
      <c r="J48" s="499"/>
      <c r="K48" s="499"/>
      <c r="L48" s="499"/>
      <c r="M48" s="499"/>
      <c r="N48" s="499"/>
      <c r="O48" s="500"/>
      <c r="P48" s="494"/>
      <c r="Q48" s="69"/>
    </row>
    <row r="49" spans="1:17" x14ac:dyDescent="0.25">
      <c r="P49" s="117"/>
    </row>
    <row r="50" spans="1:17" x14ac:dyDescent="0.25">
      <c r="P50" s="118"/>
    </row>
    <row r="51" spans="1:17" x14ac:dyDescent="0.25">
      <c r="P51" s="118"/>
      <c r="Q51" s="68" t="s">
        <v>72</v>
      </c>
    </row>
    <row r="52" spans="1:17" x14ac:dyDescent="0.25">
      <c r="P52" s="118"/>
    </row>
    <row r="53" spans="1:17" x14ac:dyDescent="0.25">
      <c r="P53" s="118"/>
    </row>
    <row r="54" spans="1:17" ht="15.75" x14ac:dyDescent="0.25">
      <c r="A54" s="119" t="s">
        <v>64</v>
      </c>
      <c r="P54" s="118"/>
    </row>
    <row r="55" spans="1:17" ht="26.25" x14ac:dyDescent="0.4">
      <c r="B55" s="120" t="s">
        <v>92</v>
      </c>
      <c r="P55" s="118"/>
    </row>
    <row r="56" spans="1:17" x14ac:dyDescent="0.25">
      <c r="A56" s="121" t="s">
        <v>47</v>
      </c>
      <c r="B56" s="68" t="s">
        <v>58</v>
      </c>
      <c r="P56" s="118"/>
    </row>
    <row r="57" spans="1:17" x14ac:dyDescent="0.25">
      <c r="A57" s="121" t="s">
        <v>50</v>
      </c>
      <c r="B57" s="68" t="s">
        <v>67</v>
      </c>
      <c r="P57" s="118"/>
    </row>
    <row r="58" spans="1:17" x14ac:dyDescent="0.25">
      <c r="A58" s="121" t="s">
        <v>53</v>
      </c>
      <c r="B58" s="68" t="s">
        <v>54</v>
      </c>
      <c r="P58" s="118"/>
    </row>
    <row r="59" spans="1:17" x14ac:dyDescent="0.25">
      <c r="A59" s="121" t="s">
        <v>57</v>
      </c>
      <c r="B59" s="68" t="s">
        <v>59</v>
      </c>
      <c r="P59" s="118"/>
    </row>
    <row r="60" spans="1:17" x14ac:dyDescent="0.25">
      <c r="A60" s="121" t="s">
        <v>61</v>
      </c>
      <c r="B60" s="68" t="s">
        <v>62</v>
      </c>
    </row>
  </sheetData>
  <sheetProtection password="CFEB" sheet="1" objects="1" scenarios="1"/>
  <mergeCells count="84">
    <mergeCell ref="A31:O31"/>
    <mergeCell ref="A46:O46"/>
    <mergeCell ref="C4:P4"/>
    <mergeCell ref="A4:B4"/>
    <mergeCell ref="H45:J45"/>
    <mergeCell ref="A6:B6"/>
    <mergeCell ref="N45:O45"/>
    <mergeCell ref="K45:M45"/>
    <mergeCell ref="N36:O36"/>
    <mergeCell ref="K36:M36"/>
    <mergeCell ref="H36:J36"/>
    <mergeCell ref="P34:P35"/>
    <mergeCell ref="A34:A35"/>
    <mergeCell ref="N42:O42"/>
    <mergeCell ref="N43:O43"/>
    <mergeCell ref="N44:O44"/>
    <mergeCell ref="A3:B3"/>
    <mergeCell ref="A2:B2"/>
    <mergeCell ref="C3:P3"/>
    <mergeCell ref="C2:P2"/>
    <mergeCell ref="C5:P5"/>
    <mergeCell ref="K37:M37"/>
    <mergeCell ref="K38:M38"/>
    <mergeCell ref="K39:M39"/>
    <mergeCell ref="K40:M40"/>
    <mergeCell ref="K41:M41"/>
    <mergeCell ref="N37:O37"/>
    <mergeCell ref="N38:O38"/>
    <mergeCell ref="N39:O39"/>
    <mergeCell ref="N40:O40"/>
    <mergeCell ref="N41:O41"/>
    <mergeCell ref="P47:P48"/>
    <mergeCell ref="A47:O48"/>
    <mergeCell ref="H37:J37"/>
    <mergeCell ref="H38:J38"/>
    <mergeCell ref="H39:J39"/>
    <mergeCell ref="H40:J40"/>
    <mergeCell ref="H41:J41"/>
    <mergeCell ref="H42:J42"/>
    <mergeCell ref="H43:J43"/>
    <mergeCell ref="H44:J44"/>
    <mergeCell ref="K42:M42"/>
    <mergeCell ref="K43:M43"/>
    <mergeCell ref="C37:G37"/>
    <mergeCell ref="C38:G38"/>
    <mergeCell ref="C39:G39"/>
    <mergeCell ref="K44:M44"/>
    <mergeCell ref="B34:B35"/>
    <mergeCell ref="C36:G36"/>
    <mergeCell ref="S9:U9"/>
    <mergeCell ref="D34:G35"/>
    <mergeCell ref="D17:D18"/>
    <mergeCell ref="D19:D20"/>
    <mergeCell ref="K34:M35"/>
    <mergeCell ref="N34:O35"/>
    <mergeCell ref="P8:P9"/>
    <mergeCell ref="B32:G32"/>
    <mergeCell ref="N32:O32"/>
    <mergeCell ref="K32:M32"/>
    <mergeCell ref="H32:J32"/>
    <mergeCell ref="H8:J8"/>
    <mergeCell ref="H34:J35"/>
    <mergeCell ref="P32:P33"/>
    <mergeCell ref="C42:G42"/>
    <mergeCell ref="C43:G43"/>
    <mergeCell ref="C44:G44"/>
    <mergeCell ref="C41:G41"/>
    <mergeCell ref="C40:G40"/>
    <mergeCell ref="A1:P1"/>
    <mergeCell ref="D11:D12"/>
    <mergeCell ref="B11:B15"/>
    <mergeCell ref="C11:C12"/>
    <mergeCell ref="N33:O33"/>
    <mergeCell ref="K33:M33"/>
    <mergeCell ref="H33:J33"/>
    <mergeCell ref="C33:G33"/>
    <mergeCell ref="B29:B30"/>
    <mergeCell ref="B16:B21"/>
    <mergeCell ref="B27:B28"/>
    <mergeCell ref="B25:B26"/>
    <mergeCell ref="B23:B24"/>
    <mergeCell ref="B8:G8"/>
    <mergeCell ref="N8:O8"/>
    <mergeCell ref="K8:M8"/>
  </mergeCells>
  <conditionalFormatting sqref="H29 K29 N29 P29">
    <cfRule type="cellIs" dxfId="14" priority="6" operator="greaterThan">
      <formula>$G$29&gt;5</formula>
    </cfRule>
    <cfRule type="cellIs" dxfId="13" priority="7" operator="greaterThan">
      <formula>$G$29&gt;5</formula>
    </cfRule>
  </conditionalFormatting>
  <conditionalFormatting sqref="H30 K30 N30">
    <cfRule type="cellIs" dxfId="12" priority="3" operator="lessThan">
      <formula>$G$30&gt;5</formula>
    </cfRule>
    <cfRule type="cellIs" dxfId="11" priority="5" operator="greaterThan">
      <formula>$G$30&gt;5</formula>
    </cfRule>
  </conditionalFormatting>
  <conditionalFormatting sqref="H29 K29 N29">
    <cfRule type="cellIs" dxfId="10" priority="1" operator="lessThan">
      <formula>$G$29&gt;5</formula>
    </cfRule>
    <cfRule type="cellIs" dxfId="9" priority="4" operator="lessThan">
      <formula>$G$29&gt;5</formula>
    </cfRule>
  </conditionalFormatting>
  <conditionalFormatting sqref="H30 K30 N30">
    <cfRule type="cellIs" dxfId="8" priority="2" operator="lessThan">
      <formula>$G$30&gt;5</formula>
    </cfRule>
  </conditionalFormatting>
  <pageMargins left="0.25" right="0.25" top="0.75" bottom="0.75" header="0.3" footer="0.3"/>
  <pageSetup paperSize="9" scale="48" fitToHeight="0" orientation="landscape" r:id="rId1"/>
  <ignoredErrors>
    <ignoredError sqref="O24:O29"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0"/>
  <sheetViews>
    <sheetView view="pageBreakPreview" topLeftCell="A7" zoomScale="85" zoomScaleNormal="85" zoomScaleSheetLayoutView="85" workbookViewId="0">
      <selection activeCell="N38" sqref="N38:O38"/>
    </sheetView>
  </sheetViews>
  <sheetFormatPr defaultRowHeight="15" x14ac:dyDescent="0.25"/>
  <cols>
    <col min="1" max="1" width="9.140625" customWidth="1"/>
    <col min="2" max="2" width="33.7109375" customWidth="1"/>
    <col min="3" max="3" width="22.140625" customWidth="1"/>
    <col min="4" max="6" width="13" customWidth="1"/>
    <col min="7" max="7" width="17.42578125" customWidth="1"/>
    <col min="8" max="8" width="16.140625" customWidth="1"/>
    <col min="9" max="9" width="17" customWidth="1"/>
    <col min="10" max="10" width="16.140625" customWidth="1"/>
    <col min="11" max="11" width="16.42578125" customWidth="1"/>
    <col min="12" max="12" width="17.140625" customWidth="1"/>
    <col min="13" max="13" width="18.5703125" customWidth="1"/>
    <col min="14" max="14" width="15.85546875" customWidth="1"/>
    <col min="15" max="15" width="22.85546875" customWidth="1"/>
    <col min="16" max="16" width="21.140625" style="1" customWidth="1"/>
    <col min="19" max="19" width="17.5703125" style="4" hidden="1" customWidth="1"/>
    <col min="20" max="20" width="11.85546875" hidden="1" customWidth="1"/>
    <col min="21" max="21" width="11.5703125" hidden="1" customWidth="1"/>
    <col min="22" max="22" width="12.140625" hidden="1" customWidth="1"/>
  </cols>
  <sheetData>
    <row r="1" spans="1:22" ht="26.25" x14ac:dyDescent="0.4">
      <c r="A1" s="399" t="s">
        <v>74</v>
      </c>
      <c r="B1" s="400"/>
      <c r="C1" s="400"/>
      <c r="D1" s="400"/>
      <c r="E1" s="400"/>
      <c r="F1" s="400"/>
      <c r="G1" s="400"/>
      <c r="H1" s="400"/>
      <c r="I1" s="400"/>
      <c r="J1" s="400"/>
      <c r="K1" s="400"/>
      <c r="L1" s="400"/>
      <c r="M1" s="400"/>
      <c r="N1" s="400"/>
      <c r="O1" s="400"/>
      <c r="P1" s="401"/>
    </row>
    <row r="2" spans="1:22" x14ac:dyDescent="0.25">
      <c r="A2" s="502" t="s">
        <v>0</v>
      </c>
      <c r="B2" s="503"/>
      <c r="C2" s="504">
        <f>'PRIEMYSELNÝ VÝSKUM'!C2</f>
        <v>0</v>
      </c>
      <c r="D2" s="504"/>
      <c r="E2" s="504"/>
      <c r="F2" s="504"/>
      <c r="G2" s="504"/>
      <c r="H2" s="504"/>
      <c r="I2" s="504"/>
      <c r="J2" s="504"/>
      <c r="K2" s="504"/>
      <c r="L2" s="504"/>
      <c r="M2" s="504"/>
      <c r="N2" s="504"/>
      <c r="O2" s="504"/>
      <c r="P2" s="505"/>
    </row>
    <row r="3" spans="1:22" x14ac:dyDescent="0.25">
      <c r="A3" s="502" t="s">
        <v>1</v>
      </c>
      <c r="B3" s="503"/>
      <c r="C3" s="504">
        <f>IFERROR('PRIEMYSELNÝ VÝSKUM'!C3:P3," ")</f>
        <v>0</v>
      </c>
      <c r="D3" s="504"/>
      <c r="E3" s="504"/>
      <c r="F3" s="504"/>
      <c r="G3" s="504"/>
      <c r="H3" s="504"/>
      <c r="I3" s="504"/>
      <c r="J3" s="504"/>
      <c r="K3" s="504"/>
      <c r="L3" s="504"/>
      <c r="M3" s="504"/>
      <c r="N3" s="504"/>
      <c r="O3" s="504"/>
      <c r="P3" s="505"/>
    </row>
    <row r="4" spans="1:22" x14ac:dyDescent="0.25">
      <c r="A4" s="415" t="s">
        <v>68</v>
      </c>
      <c r="B4" s="416"/>
      <c r="C4" s="504">
        <f>'PRIEMYSELNÝ VÝSKUM'!C4:P4</f>
        <v>0</v>
      </c>
      <c r="D4" s="504"/>
      <c r="E4" s="504"/>
      <c r="F4" s="504"/>
      <c r="G4" s="504"/>
      <c r="H4" s="504"/>
      <c r="I4" s="504"/>
      <c r="J4" s="504"/>
      <c r="K4" s="504"/>
      <c r="L4" s="504"/>
      <c r="M4" s="504"/>
      <c r="N4" s="504"/>
      <c r="O4" s="504"/>
      <c r="P4" s="505"/>
    </row>
    <row r="5" spans="1:22" x14ac:dyDescent="0.25">
      <c r="A5" s="151" t="s">
        <v>2</v>
      </c>
      <c r="B5" s="152"/>
      <c r="C5" s="504">
        <f>'PRIEMYSELNÝ VÝSKUM'!C5:P5</f>
        <v>0</v>
      </c>
      <c r="D5" s="504"/>
      <c r="E5" s="504"/>
      <c r="F5" s="504"/>
      <c r="G5" s="504"/>
      <c r="H5" s="504"/>
      <c r="I5" s="504"/>
      <c r="J5" s="504"/>
      <c r="K5" s="504"/>
      <c r="L5" s="504"/>
      <c r="M5" s="504"/>
      <c r="N5" s="504"/>
      <c r="O5" s="504"/>
      <c r="P5" s="505"/>
    </row>
    <row r="6" spans="1:22" ht="15.75" thickBot="1" x14ac:dyDescent="0.3">
      <c r="A6" s="515" t="s">
        <v>83</v>
      </c>
      <c r="B6" s="516"/>
      <c r="C6" s="519"/>
      <c r="D6" s="519"/>
      <c r="E6" s="519"/>
      <c r="F6" s="519"/>
      <c r="G6" s="519"/>
      <c r="H6" s="519"/>
      <c r="I6" s="519"/>
      <c r="J6" s="519"/>
      <c r="K6" s="519"/>
      <c r="L6" s="519"/>
      <c r="M6" s="519"/>
      <c r="N6" s="519"/>
      <c r="O6" s="519"/>
      <c r="P6" s="520"/>
    </row>
    <row r="7" spans="1:22" ht="15.75" thickBot="1" x14ac:dyDescent="0.3"/>
    <row r="8" spans="1:22" ht="18.75" x14ac:dyDescent="0.3">
      <c r="A8" s="3">
        <v>700</v>
      </c>
      <c r="B8" s="455" t="s">
        <v>3</v>
      </c>
      <c r="C8" s="455"/>
      <c r="D8" s="455"/>
      <c r="E8" s="455"/>
      <c r="F8" s="455"/>
      <c r="G8" s="455"/>
      <c r="H8" s="456">
        <v>2018</v>
      </c>
      <c r="I8" s="490"/>
      <c r="J8" s="457"/>
      <c r="K8" s="458">
        <v>2019</v>
      </c>
      <c r="L8" s="459"/>
      <c r="M8" s="460"/>
      <c r="N8" s="456">
        <v>2020</v>
      </c>
      <c r="O8" s="457"/>
      <c r="P8" s="481" t="s">
        <v>14</v>
      </c>
    </row>
    <row r="9" spans="1:22" s="2" customFormat="1" ht="45.75" customHeight="1" thickBot="1" x14ac:dyDescent="0.3">
      <c r="A9" s="15">
        <v>710</v>
      </c>
      <c r="B9" s="155" t="s">
        <v>49</v>
      </c>
      <c r="C9" s="156" t="s">
        <v>65</v>
      </c>
      <c r="D9" s="156" t="s">
        <v>11</v>
      </c>
      <c r="E9" s="156" t="s">
        <v>12</v>
      </c>
      <c r="F9" s="156" t="s">
        <v>48</v>
      </c>
      <c r="G9" s="156" t="s">
        <v>16</v>
      </c>
      <c r="H9" s="157" t="s">
        <v>51</v>
      </c>
      <c r="I9" s="156" t="s">
        <v>17</v>
      </c>
      <c r="J9" s="158" t="s">
        <v>13</v>
      </c>
      <c r="K9" s="157" t="s">
        <v>52</v>
      </c>
      <c r="L9" s="156" t="s">
        <v>17</v>
      </c>
      <c r="M9" s="158" t="s">
        <v>13</v>
      </c>
      <c r="N9" s="157" t="s">
        <v>51</v>
      </c>
      <c r="O9" s="158" t="s">
        <v>17</v>
      </c>
      <c r="P9" s="482"/>
      <c r="S9" s="343" t="s">
        <v>28</v>
      </c>
      <c r="T9" s="343"/>
      <c r="U9" s="343"/>
      <c r="V9" s="12" t="s">
        <v>26</v>
      </c>
    </row>
    <row r="10" spans="1:22" x14ac:dyDescent="0.25">
      <c r="A10" s="66"/>
      <c r="B10" s="185" t="s">
        <v>5</v>
      </c>
      <c r="C10" s="208"/>
      <c r="D10" s="34" t="s">
        <v>15</v>
      </c>
      <c r="E10" s="34" t="s">
        <v>15</v>
      </c>
      <c r="F10" s="34" t="s">
        <v>15</v>
      </c>
      <c r="G10" s="13" t="s">
        <v>15</v>
      </c>
      <c r="H10" s="33" t="s">
        <v>15</v>
      </c>
      <c r="I10" s="13" t="s">
        <v>15</v>
      </c>
      <c r="J10" s="14" t="s">
        <v>15</v>
      </c>
      <c r="K10" s="16" t="s">
        <v>15</v>
      </c>
      <c r="L10" s="13" t="s">
        <v>15</v>
      </c>
      <c r="M10" s="14" t="s">
        <v>15</v>
      </c>
      <c r="N10" s="33" t="s">
        <v>15</v>
      </c>
      <c r="O10" s="14" t="s">
        <v>15</v>
      </c>
      <c r="P10" s="161">
        <f>C10</f>
        <v>0</v>
      </c>
      <c r="S10" s="8"/>
      <c r="T10" s="9"/>
      <c r="U10" s="9"/>
      <c r="V10" s="9"/>
    </row>
    <row r="11" spans="1:22" x14ac:dyDescent="0.25">
      <c r="A11" s="6"/>
      <c r="B11" s="525" t="s">
        <v>4</v>
      </c>
      <c r="C11" s="527"/>
      <c r="D11" s="437">
        <v>2</v>
      </c>
      <c r="E11" s="123" t="s">
        <v>7</v>
      </c>
      <c r="F11" s="46"/>
      <c r="G11" s="131">
        <v>6</v>
      </c>
      <c r="H11" s="50"/>
      <c r="I11" s="142">
        <f>ROUNDUP(S11,0)</f>
        <v>0</v>
      </c>
      <c r="J11" s="143">
        <f>F11-I11</f>
        <v>0</v>
      </c>
      <c r="K11" s="54"/>
      <c r="L11" s="142">
        <f>ROUNDUP(T11,0)</f>
        <v>0</v>
      </c>
      <c r="M11" s="143">
        <f>J11-L11</f>
        <v>0</v>
      </c>
      <c r="N11" s="55"/>
      <c r="O11" s="145">
        <f>ROUNDUP(U11,0)</f>
        <v>0</v>
      </c>
      <c r="P11" s="162">
        <f>I11+L11+O11</f>
        <v>0</v>
      </c>
      <c r="S11" s="10">
        <f>(F11/G11/12)*H11</f>
        <v>0</v>
      </c>
      <c r="T11" s="9">
        <f>(F11/G11/12)*K11</f>
        <v>0</v>
      </c>
      <c r="U11" s="9">
        <f>(F11/G11/12)*N11</f>
        <v>0</v>
      </c>
      <c r="V11" s="9"/>
    </row>
    <row r="12" spans="1:22" x14ac:dyDescent="0.25">
      <c r="A12" s="6"/>
      <c r="B12" s="523"/>
      <c r="C12" s="528"/>
      <c r="D12" s="438"/>
      <c r="E12" s="124" t="s">
        <v>8</v>
      </c>
      <c r="F12" s="47"/>
      <c r="G12" s="132">
        <v>6</v>
      </c>
      <c r="H12" s="51"/>
      <c r="I12" s="136">
        <f>ROUNDUP(S12,0)</f>
        <v>0</v>
      </c>
      <c r="J12" s="137">
        <f>$F12-$I12</f>
        <v>0</v>
      </c>
      <c r="K12" s="51"/>
      <c r="L12" s="136">
        <f>ROUNDUP(T12,0)</f>
        <v>0</v>
      </c>
      <c r="M12" s="137">
        <f>J12-L12</f>
        <v>0</v>
      </c>
      <c r="N12" s="56"/>
      <c r="O12" s="148">
        <f>ROUNDUP($U12,0)</f>
        <v>0</v>
      </c>
      <c r="P12" s="162">
        <f>$I12+$L12+$O12</f>
        <v>0</v>
      </c>
      <c r="S12" s="8">
        <f>(F12/G12/12)*H12</f>
        <v>0</v>
      </c>
      <c r="T12" s="9">
        <f>(2*J12)/(7-1)</f>
        <v>0</v>
      </c>
      <c r="U12" s="11">
        <f>(((2*M12)/(7-2))/12)*N12</f>
        <v>0</v>
      </c>
      <c r="V12" s="9"/>
    </row>
    <row r="13" spans="1:22" x14ac:dyDescent="0.25">
      <c r="A13" s="6"/>
      <c r="B13" s="523"/>
      <c r="C13" s="43"/>
      <c r="D13" s="125">
        <v>4</v>
      </c>
      <c r="E13" s="126" t="s">
        <v>15</v>
      </c>
      <c r="F13" s="47"/>
      <c r="G13" s="132">
        <v>12</v>
      </c>
      <c r="H13" s="51"/>
      <c r="I13" s="136">
        <f>ROUNDUP(S13,0)</f>
        <v>0</v>
      </c>
      <c r="J13" s="137">
        <f t="shared" ref="J13:J21" si="0">$F13-$I13</f>
        <v>0</v>
      </c>
      <c r="K13" s="51"/>
      <c r="L13" s="136">
        <f>ROUNDUP(T13,0)</f>
        <v>0</v>
      </c>
      <c r="M13" s="137">
        <f t="shared" ref="M13:M21" si="1">J13-L13</f>
        <v>0</v>
      </c>
      <c r="N13" s="56"/>
      <c r="O13" s="148">
        <f t="shared" ref="O13:O21" si="2">ROUNDUP($U13,0)</f>
        <v>0</v>
      </c>
      <c r="P13" s="162">
        <f t="shared" ref="P13:P20" si="3">$I13+$L13+$O13</f>
        <v>0</v>
      </c>
      <c r="S13" s="8">
        <f>($F13/$G13/12)*$H13</f>
        <v>0</v>
      </c>
      <c r="T13" s="9">
        <f>($F13/$G13/12)*$K13</f>
        <v>0</v>
      </c>
      <c r="U13" s="9">
        <f>(F13/$G13/12)*$N13</f>
        <v>0</v>
      </c>
      <c r="V13" s="9"/>
    </row>
    <row r="14" spans="1:22" x14ac:dyDescent="0.25">
      <c r="A14" s="6"/>
      <c r="B14" s="523"/>
      <c r="C14" s="43"/>
      <c r="D14" s="125">
        <v>5</v>
      </c>
      <c r="E14" s="126" t="s">
        <v>15</v>
      </c>
      <c r="F14" s="47"/>
      <c r="G14" s="132">
        <v>20</v>
      </c>
      <c r="H14" s="51"/>
      <c r="I14" s="136">
        <f>ROUNDUP(S14,0)</f>
        <v>0</v>
      </c>
      <c r="J14" s="137">
        <f t="shared" si="0"/>
        <v>0</v>
      </c>
      <c r="K14" s="51"/>
      <c r="L14" s="136">
        <f>ROUNDUP(T14,0)</f>
        <v>0</v>
      </c>
      <c r="M14" s="137">
        <f t="shared" si="1"/>
        <v>0</v>
      </c>
      <c r="N14" s="56"/>
      <c r="O14" s="148">
        <f t="shared" si="2"/>
        <v>0</v>
      </c>
      <c r="P14" s="162">
        <f t="shared" si="3"/>
        <v>0</v>
      </c>
      <c r="S14" s="8">
        <f t="shared" ref="S14:S21" si="4">($F14/$G14/12)*$H14</f>
        <v>0</v>
      </c>
      <c r="T14" s="9">
        <f t="shared" ref="T14:T17" si="5">($F14/$G14/12)*$K14</f>
        <v>0</v>
      </c>
      <c r="U14" s="9">
        <f>(F14/$G14/12)*$N14</f>
        <v>0</v>
      </c>
      <c r="V14" s="9"/>
    </row>
    <row r="15" spans="1:22" x14ac:dyDescent="0.25">
      <c r="A15" s="6"/>
      <c r="B15" s="526"/>
      <c r="C15" s="44"/>
      <c r="D15" s="125">
        <v>6</v>
      </c>
      <c r="E15" s="126" t="s">
        <v>15</v>
      </c>
      <c r="F15" s="48"/>
      <c r="G15" s="132">
        <v>40</v>
      </c>
      <c r="H15" s="52"/>
      <c r="I15" s="144">
        <f>ROUNDUP(S15,0)</f>
        <v>0</v>
      </c>
      <c r="J15" s="139">
        <f t="shared" si="0"/>
        <v>0</v>
      </c>
      <c r="K15" s="52"/>
      <c r="L15" s="144">
        <f>ROUNDUP(T15,0)</f>
        <v>0</v>
      </c>
      <c r="M15" s="139">
        <f t="shared" si="1"/>
        <v>0</v>
      </c>
      <c r="N15" s="57"/>
      <c r="O15" s="149">
        <f t="shared" si="2"/>
        <v>0</v>
      </c>
      <c r="P15" s="162">
        <f t="shared" si="3"/>
        <v>0</v>
      </c>
      <c r="S15" s="8">
        <f t="shared" si="4"/>
        <v>0</v>
      </c>
      <c r="T15" s="9">
        <f t="shared" si="5"/>
        <v>0</v>
      </c>
      <c r="U15" s="9">
        <f>(F15/$G15/12)*$N15</f>
        <v>0</v>
      </c>
      <c r="V15" s="9"/>
    </row>
    <row r="16" spans="1:22" x14ac:dyDescent="0.25">
      <c r="A16" s="6"/>
      <c r="B16" s="525" t="s">
        <v>6</v>
      </c>
      <c r="C16" s="45"/>
      <c r="D16" s="127">
        <v>1</v>
      </c>
      <c r="E16" s="128" t="s">
        <v>15</v>
      </c>
      <c r="F16" s="46"/>
      <c r="G16" s="131">
        <v>4</v>
      </c>
      <c r="H16" s="50"/>
      <c r="I16" s="142">
        <f t="shared" ref="I16:I21" si="6">ROUNDUP(S16,0)</f>
        <v>0</v>
      </c>
      <c r="J16" s="143">
        <f t="shared" si="0"/>
        <v>0</v>
      </c>
      <c r="K16" s="50"/>
      <c r="L16" s="186">
        <f t="shared" ref="L16:L21" si="7">ROUNDUP(T16,0)</f>
        <v>0</v>
      </c>
      <c r="M16" s="135">
        <f t="shared" si="1"/>
        <v>0</v>
      </c>
      <c r="N16" s="50"/>
      <c r="O16" s="145">
        <f t="shared" si="2"/>
        <v>0</v>
      </c>
      <c r="P16" s="162">
        <f t="shared" si="3"/>
        <v>0</v>
      </c>
      <c r="S16" s="8">
        <f t="shared" si="4"/>
        <v>0</v>
      </c>
      <c r="T16" s="9">
        <f t="shared" si="5"/>
        <v>0</v>
      </c>
      <c r="U16" s="9">
        <f t="shared" ref="U16" si="8">($M16/$G16/12)*$N16</f>
        <v>0</v>
      </c>
      <c r="V16" s="9"/>
    </row>
    <row r="17" spans="1:22" x14ac:dyDescent="0.25">
      <c r="A17" s="6"/>
      <c r="B17" s="523"/>
      <c r="C17" s="43"/>
      <c r="D17" s="474">
        <v>2</v>
      </c>
      <c r="E17" s="129" t="s">
        <v>7</v>
      </c>
      <c r="F17" s="47"/>
      <c r="G17" s="132">
        <v>6</v>
      </c>
      <c r="H17" s="51"/>
      <c r="I17" s="136">
        <f t="shared" si="6"/>
        <v>0</v>
      </c>
      <c r="J17" s="137">
        <f t="shared" si="0"/>
        <v>0</v>
      </c>
      <c r="K17" s="51"/>
      <c r="L17" s="136">
        <f t="shared" si="7"/>
        <v>0</v>
      </c>
      <c r="M17" s="137">
        <f t="shared" si="1"/>
        <v>0</v>
      </c>
      <c r="N17" s="56"/>
      <c r="O17" s="147">
        <f t="shared" si="2"/>
        <v>0</v>
      </c>
      <c r="P17" s="162">
        <f t="shared" si="3"/>
        <v>0</v>
      </c>
      <c r="S17" s="8">
        <f t="shared" si="4"/>
        <v>0</v>
      </c>
      <c r="T17" s="9">
        <f t="shared" si="5"/>
        <v>0</v>
      </c>
      <c r="U17" s="9">
        <f>(F17/$G17/12)*$N17</f>
        <v>0</v>
      </c>
      <c r="V17" s="9"/>
    </row>
    <row r="18" spans="1:22" x14ac:dyDescent="0.25">
      <c r="A18" s="6"/>
      <c r="B18" s="523"/>
      <c r="C18" s="43"/>
      <c r="D18" s="438"/>
      <c r="E18" s="124" t="s">
        <v>8</v>
      </c>
      <c r="F18" s="47"/>
      <c r="G18" s="132">
        <v>6</v>
      </c>
      <c r="H18" s="51"/>
      <c r="I18" s="136">
        <f t="shared" si="6"/>
        <v>0</v>
      </c>
      <c r="J18" s="137">
        <f t="shared" si="0"/>
        <v>0</v>
      </c>
      <c r="K18" s="51"/>
      <c r="L18" s="136">
        <f t="shared" si="7"/>
        <v>0</v>
      </c>
      <c r="M18" s="137">
        <f t="shared" si="1"/>
        <v>0</v>
      </c>
      <c r="N18" s="51"/>
      <c r="O18" s="148">
        <f t="shared" si="2"/>
        <v>0</v>
      </c>
      <c r="P18" s="162">
        <f t="shared" si="3"/>
        <v>0</v>
      </c>
      <c r="S18" s="8">
        <f t="shared" si="4"/>
        <v>0</v>
      </c>
      <c r="T18" s="9">
        <f>(2*J18)/(7-1)</f>
        <v>0</v>
      </c>
      <c r="U18" s="9">
        <f>(((2*M18)/(7-2))/12)*N18</f>
        <v>0</v>
      </c>
      <c r="V18" s="9"/>
    </row>
    <row r="19" spans="1:22" x14ac:dyDescent="0.25">
      <c r="A19" s="6"/>
      <c r="B19" s="523"/>
      <c r="C19" s="43"/>
      <c r="D19" s="474">
        <v>3</v>
      </c>
      <c r="E19" s="129" t="s">
        <v>7</v>
      </c>
      <c r="F19" s="47"/>
      <c r="G19" s="132">
        <v>8</v>
      </c>
      <c r="H19" s="51"/>
      <c r="I19" s="136">
        <f t="shared" si="6"/>
        <v>0</v>
      </c>
      <c r="J19" s="137">
        <f t="shared" si="0"/>
        <v>0</v>
      </c>
      <c r="K19" s="51"/>
      <c r="L19" s="144">
        <f t="shared" si="7"/>
        <v>0</v>
      </c>
      <c r="M19" s="139">
        <f t="shared" si="1"/>
        <v>0</v>
      </c>
      <c r="N19" s="51"/>
      <c r="O19" s="148">
        <f t="shared" si="2"/>
        <v>0</v>
      </c>
      <c r="P19" s="162">
        <f t="shared" si="3"/>
        <v>0</v>
      </c>
      <c r="S19" s="8">
        <f t="shared" si="4"/>
        <v>0</v>
      </c>
      <c r="T19" s="9">
        <f>(F19/G19/12)*K19</f>
        <v>0</v>
      </c>
      <c r="U19" s="9">
        <f>(F19/G19/12)*N19</f>
        <v>0</v>
      </c>
      <c r="V19" s="9"/>
    </row>
    <row r="20" spans="1:22" x14ac:dyDescent="0.25">
      <c r="A20" s="6"/>
      <c r="B20" s="523"/>
      <c r="C20" s="43"/>
      <c r="D20" s="438"/>
      <c r="E20" s="124" t="s">
        <v>8</v>
      </c>
      <c r="F20" s="47"/>
      <c r="G20" s="132">
        <v>8</v>
      </c>
      <c r="H20" s="51"/>
      <c r="I20" s="136">
        <f t="shared" si="6"/>
        <v>0</v>
      </c>
      <c r="J20" s="137">
        <f t="shared" si="0"/>
        <v>0</v>
      </c>
      <c r="K20" s="51"/>
      <c r="L20" s="136">
        <f t="shared" si="7"/>
        <v>0</v>
      </c>
      <c r="M20" s="137">
        <f t="shared" si="1"/>
        <v>0</v>
      </c>
      <c r="N20" s="51"/>
      <c r="O20" s="147">
        <f t="shared" si="2"/>
        <v>0</v>
      </c>
      <c r="P20" s="162">
        <f t="shared" si="3"/>
        <v>0</v>
      </c>
      <c r="S20" s="8">
        <f t="shared" si="4"/>
        <v>0</v>
      </c>
      <c r="T20" s="9">
        <f>(2*J20)/(9-1)</f>
        <v>0</v>
      </c>
      <c r="U20" s="9">
        <f>(((2*M20)/(9-2))/12)*N20</f>
        <v>0</v>
      </c>
      <c r="V20" s="9"/>
    </row>
    <row r="21" spans="1:22" x14ac:dyDescent="0.25">
      <c r="A21" s="6"/>
      <c r="B21" s="523"/>
      <c r="C21" s="44"/>
      <c r="D21" s="125">
        <v>4</v>
      </c>
      <c r="E21" s="126" t="s">
        <v>15</v>
      </c>
      <c r="F21" s="49"/>
      <c r="G21" s="132">
        <v>12</v>
      </c>
      <c r="H21" s="53"/>
      <c r="I21" s="144">
        <f t="shared" si="6"/>
        <v>0</v>
      </c>
      <c r="J21" s="139">
        <f t="shared" si="0"/>
        <v>0</v>
      </c>
      <c r="K21" s="53"/>
      <c r="L21" s="144">
        <f t="shared" si="7"/>
        <v>0</v>
      </c>
      <c r="M21" s="139">
        <f t="shared" si="1"/>
        <v>0</v>
      </c>
      <c r="N21" s="53"/>
      <c r="O21" s="149">
        <f t="shared" si="2"/>
        <v>0</v>
      </c>
      <c r="P21" s="162">
        <f>$I21+$L21+$O21</f>
        <v>0</v>
      </c>
      <c r="S21" s="8">
        <f t="shared" si="4"/>
        <v>0</v>
      </c>
      <c r="T21" s="9">
        <f>(F21/G21/12)*K21</f>
        <v>0</v>
      </c>
      <c r="U21" s="9">
        <f>(F21/G21/12)*N21</f>
        <v>0</v>
      </c>
      <c r="V21" s="9"/>
    </row>
    <row r="22" spans="1:22" ht="45.75" customHeight="1" x14ac:dyDescent="0.25">
      <c r="A22" s="6"/>
      <c r="B22" s="187" t="s">
        <v>56</v>
      </c>
      <c r="C22" s="188"/>
      <c r="D22" s="189"/>
      <c r="E22" s="189"/>
      <c r="F22" s="189"/>
      <c r="G22" s="189"/>
      <c r="H22" s="190"/>
      <c r="I22" s="191"/>
      <c r="J22" s="192"/>
      <c r="K22" s="189"/>
      <c r="L22" s="191"/>
      <c r="M22" s="192"/>
      <c r="N22" s="189"/>
      <c r="O22" s="193"/>
      <c r="P22" s="194"/>
      <c r="Q22" s="5"/>
      <c r="S22" s="8"/>
      <c r="T22" s="9"/>
      <c r="U22" s="9"/>
      <c r="V22" s="9"/>
    </row>
    <row r="23" spans="1:22" x14ac:dyDescent="0.25">
      <c r="A23" s="6"/>
      <c r="B23" s="521" t="s">
        <v>18</v>
      </c>
      <c r="C23" s="62"/>
      <c r="D23" s="163" t="s">
        <v>15</v>
      </c>
      <c r="E23" s="164" t="s">
        <v>7</v>
      </c>
      <c r="F23" s="46"/>
      <c r="G23" s="59"/>
      <c r="H23" s="50"/>
      <c r="I23" s="171">
        <f>IFERROR(ROUNDUP($S23,0),0)</f>
        <v>0</v>
      </c>
      <c r="J23" s="172">
        <f>$F23-$I23</f>
        <v>0</v>
      </c>
      <c r="K23" s="50"/>
      <c r="L23" s="171">
        <f>IFERROR(ROUNDUP($T23,0),0)</f>
        <v>0</v>
      </c>
      <c r="M23" s="172">
        <f>$J23-$L23</f>
        <v>0</v>
      </c>
      <c r="N23" s="50"/>
      <c r="O23" s="173">
        <f>IFERROR(ROUNDUP($U23,0),0)</f>
        <v>0</v>
      </c>
      <c r="P23" s="162">
        <f xml:space="preserve"> $I23+ $L23+ $O23</f>
        <v>0</v>
      </c>
      <c r="Q23" s="6"/>
      <c r="S23" s="8" t="e">
        <f>($F23/$G23/12)*$H23</f>
        <v>#DIV/0!</v>
      </c>
      <c r="T23" s="9" t="e">
        <f>($F23/$G23/12)*$K23</f>
        <v>#DIV/0!</v>
      </c>
      <c r="U23" s="9" t="e">
        <f>(F23/$G23/12)*$N23</f>
        <v>#DIV/0!</v>
      </c>
      <c r="V23" s="9"/>
    </row>
    <row r="24" spans="1:22" x14ac:dyDescent="0.25">
      <c r="A24" s="6"/>
      <c r="B24" s="522"/>
      <c r="C24" s="43"/>
      <c r="D24" s="163" t="s">
        <v>15</v>
      </c>
      <c r="E24" s="165" t="s">
        <v>8</v>
      </c>
      <c r="F24" s="47"/>
      <c r="G24" s="60"/>
      <c r="H24" s="51"/>
      <c r="I24" s="169">
        <f>IFERROR(ROUNDUP($S24,0),0)</f>
        <v>0</v>
      </c>
      <c r="J24" s="170">
        <f t="shared" ref="J24:J30" si="9">$F24-$I24</f>
        <v>0</v>
      </c>
      <c r="K24" s="51"/>
      <c r="L24" s="195">
        <f t="shared" ref="L24:L30" si="10">IFERROR(ROUNDUP($T24,0),0)</f>
        <v>0</v>
      </c>
      <c r="M24" s="196">
        <f t="shared" ref="M24:M30" si="11">$J24-$L24</f>
        <v>0</v>
      </c>
      <c r="N24" s="51"/>
      <c r="O24" s="174">
        <f t="shared" ref="O24:O30" si="12">ROUNDUP($U24,0)</f>
        <v>0</v>
      </c>
      <c r="P24" s="162">
        <f t="shared" ref="P24:P28" si="13" xml:space="preserve"> $I24+ $L24+ $O24</f>
        <v>0</v>
      </c>
      <c r="Q24" s="6"/>
      <c r="S24" s="8" t="e">
        <f t="shared" ref="S24:S30" si="14">($F24/$G24/12)*$H24</f>
        <v>#DIV/0!</v>
      </c>
      <c r="T24" s="9" t="e">
        <f>(2*J23)/(V24-1)</f>
        <v>#DIV/0!</v>
      </c>
      <c r="U24" s="9">
        <f>(((2*M24)/(V24-2))/12)*N24</f>
        <v>0</v>
      </c>
      <c r="V24" s="9">
        <f>G24+1</f>
        <v>1</v>
      </c>
    </row>
    <row r="25" spans="1:22" x14ac:dyDescent="0.25">
      <c r="A25" s="6"/>
      <c r="B25" s="521" t="s">
        <v>19</v>
      </c>
      <c r="C25" s="43"/>
      <c r="D25" s="163" t="s">
        <v>15</v>
      </c>
      <c r="E25" s="164" t="s">
        <v>7</v>
      </c>
      <c r="F25" s="47"/>
      <c r="G25" s="60"/>
      <c r="H25" s="51"/>
      <c r="I25" s="171">
        <f t="shared" ref="I25:I30" si="15">IFERROR(ROUNDUP($S25,0),0)</f>
        <v>0</v>
      </c>
      <c r="J25" s="172">
        <f t="shared" si="9"/>
        <v>0</v>
      </c>
      <c r="K25" s="51"/>
      <c r="L25" s="169">
        <f t="shared" si="10"/>
        <v>0</v>
      </c>
      <c r="M25" s="170">
        <f t="shared" si="11"/>
        <v>0</v>
      </c>
      <c r="N25" s="51"/>
      <c r="O25" s="174">
        <f>IFERROR(ROUNDUP($U25,0),0)</f>
        <v>0</v>
      </c>
      <c r="P25" s="162">
        <f t="shared" si="13"/>
        <v>0</v>
      </c>
      <c r="Q25" s="6"/>
      <c r="S25" s="8" t="e">
        <f t="shared" si="14"/>
        <v>#DIV/0!</v>
      </c>
      <c r="T25" s="9" t="e">
        <f t="shared" ref="T25:T27" si="16">($F25/$G25/12)*$K25</f>
        <v>#DIV/0!</v>
      </c>
      <c r="U25" s="9" t="e">
        <f>(F25/$G25/12)*$N25</f>
        <v>#DIV/0!</v>
      </c>
      <c r="V25" s="9"/>
    </row>
    <row r="26" spans="1:22" x14ac:dyDescent="0.25">
      <c r="A26" s="6"/>
      <c r="B26" s="522"/>
      <c r="C26" s="43"/>
      <c r="D26" s="163" t="s">
        <v>15</v>
      </c>
      <c r="E26" s="165" t="s">
        <v>8</v>
      </c>
      <c r="F26" s="47"/>
      <c r="G26" s="60"/>
      <c r="H26" s="51"/>
      <c r="I26" s="195">
        <f t="shared" si="15"/>
        <v>0</v>
      </c>
      <c r="J26" s="196">
        <f t="shared" si="9"/>
        <v>0</v>
      </c>
      <c r="K26" s="51"/>
      <c r="L26" s="169">
        <f t="shared" si="10"/>
        <v>0</v>
      </c>
      <c r="M26" s="170">
        <f t="shared" si="11"/>
        <v>0</v>
      </c>
      <c r="N26" s="51"/>
      <c r="O26" s="174">
        <f t="shared" si="12"/>
        <v>0</v>
      </c>
      <c r="P26" s="162">
        <f t="shared" si="13"/>
        <v>0</v>
      </c>
      <c r="Q26" s="6"/>
      <c r="S26" s="8" t="e">
        <f t="shared" si="14"/>
        <v>#DIV/0!</v>
      </c>
      <c r="T26" s="9" t="e">
        <f>(2*J26)/(V26-1)</f>
        <v>#DIV/0!</v>
      </c>
      <c r="U26" s="9">
        <f>(((2*M26)/(V26-2))/12)*N26</f>
        <v>0</v>
      </c>
      <c r="V26" s="9">
        <f>G26+1</f>
        <v>1</v>
      </c>
    </row>
    <row r="27" spans="1:22" x14ac:dyDescent="0.25">
      <c r="A27" s="6"/>
      <c r="B27" s="523" t="s">
        <v>82</v>
      </c>
      <c r="C27" s="43"/>
      <c r="D27" s="163" t="s">
        <v>15</v>
      </c>
      <c r="E27" s="164" t="s">
        <v>7</v>
      </c>
      <c r="F27" s="47"/>
      <c r="G27" s="60"/>
      <c r="H27" s="51"/>
      <c r="I27" s="195">
        <f t="shared" si="15"/>
        <v>0</v>
      </c>
      <c r="J27" s="196">
        <f t="shared" si="9"/>
        <v>0</v>
      </c>
      <c r="K27" s="51"/>
      <c r="L27" s="169">
        <f t="shared" si="10"/>
        <v>0</v>
      </c>
      <c r="M27" s="170">
        <f t="shared" si="11"/>
        <v>0</v>
      </c>
      <c r="N27" s="51"/>
      <c r="O27" s="174">
        <f>IFERROR(ROUNDUP($U27,0),0)</f>
        <v>0</v>
      </c>
      <c r="P27" s="162">
        <f t="shared" si="13"/>
        <v>0</v>
      </c>
      <c r="S27" s="8" t="e">
        <f t="shared" si="14"/>
        <v>#DIV/0!</v>
      </c>
      <c r="T27" s="9" t="e">
        <f t="shared" si="16"/>
        <v>#DIV/0!</v>
      </c>
      <c r="U27" s="9" t="e">
        <f>(F27/$G27/12)*$N27</f>
        <v>#DIV/0!</v>
      </c>
      <c r="V27" s="9"/>
    </row>
    <row r="28" spans="1:22" x14ac:dyDescent="0.25">
      <c r="A28" s="6"/>
      <c r="B28" s="523"/>
      <c r="C28" s="43"/>
      <c r="D28" s="163" t="s">
        <v>15</v>
      </c>
      <c r="E28" s="165" t="s">
        <v>8</v>
      </c>
      <c r="F28" s="47"/>
      <c r="G28" s="60"/>
      <c r="H28" s="51"/>
      <c r="I28" s="195">
        <f t="shared" si="15"/>
        <v>0</v>
      </c>
      <c r="J28" s="196">
        <f t="shared" si="9"/>
        <v>0</v>
      </c>
      <c r="K28" s="51"/>
      <c r="L28" s="169">
        <f t="shared" si="10"/>
        <v>0</v>
      </c>
      <c r="M28" s="170">
        <f t="shared" si="11"/>
        <v>0</v>
      </c>
      <c r="N28" s="51"/>
      <c r="O28" s="174">
        <f t="shared" si="12"/>
        <v>0</v>
      </c>
      <c r="P28" s="162">
        <f t="shared" si="13"/>
        <v>0</v>
      </c>
      <c r="Q28" s="6"/>
      <c r="S28" s="8" t="e">
        <f t="shared" si="14"/>
        <v>#DIV/0!</v>
      </c>
      <c r="T28" s="9" t="e">
        <f>(2*J28)/(V28-1)</f>
        <v>#DIV/0!</v>
      </c>
      <c r="U28" s="9">
        <f>(((2*M28)/(V28-2))/12)*N28</f>
        <v>0</v>
      </c>
      <c r="V28" s="9">
        <f>G28+1</f>
        <v>1</v>
      </c>
    </row>
    <row r="29" spans="1:22" x14ac:dyDescent="0.25">
      <c r="A29" s="6"/>
      <c r="B29" s="521" t="s">
        <v>55</v>
      </c>
      <c r="C29" s="43"/>
      <c r="D29" s="166" t="s">
        <v>15</v>
      </c>
      <c r="E29" s="164" t="s">
        <v>7</v>
      </c>
      <c r="F29" s="47"/>
      <c r="G29" s="60"/>
      <c r="H29" s="51"/>
      <c r="I29" s="195">
        <f t="shared" si="15"/>
        <v>0</v>
      </c>
      <c r="J29" s="196">
        <f t="shared" si="9"/>
        <v>0</v>
      </c>
      <c r="K29" s="51"/>
      <c r="L29" s="169">
        <f t="shared" si="10"/>
        <v>0</v>
      </c>
      <c r="M29" s="170">
        <f t="shared" si="11"/>
        <v>0</v>
      </c>
      <c r="N29" s="51"/>
      <c r="O29" s="174">
        <f>IFERROR(ROUNDUP($U29,0),0)</f>
        <v>0</v>
      </c>
      <c r="P29" s="175">
        <f>I29+L29+O29</f>
        <v>0</v>
      </c>
      <c r="Q29" s="6"/>
      <c r="S29" s="8" t="e">
        <f t="shared" si="14"/>
        <v>#DIV/0!</v>
      </c>
      <c r="T29" s="9" t="e">
        <f>(F29/G29/12)*K29</f>
        <v>#DIV/0!</v>
      </c>
      <c r="U29" s="9" t="e">
        <f>(F29/G29/12)*N29</f>
        <v>#DIV/0!</v>
      </c>
      <c r="V29" s="9"/>
    </row>
    <row r="30" spans="1:22" ht="15.75" thickBot="1" x14ac:dyDescent="0.3">
      <c r="A30" s="6"/>
      <c r="B30" s="524"/>
      <c r="C30" s="44"/>
      <c r="D30" s="163" t="s">
        <v>15</v>
      </c>
      <c r="E30" s="165" t="s">
        <v>8</v>
      </c>
      <c r="F30" s="49"/>
      <c r="G30" s="61"/>
      <c r="H30" s="53"/>
      <c r="I30" s="197">
        <f t="shared" si="15"/>
        <v>0</v>
      </c>
      <c r="J30" s="198">
        <f t="shared" si="9"/>
        <v>0</v>
      </c>
      <c r="K30" s="53"/>
      <c r="L30" s="171">
        <f t="shared" si="10"/>
        <v>0</v>
      </c>
      <c r="M30" s="172">
        <f t="shared" si="11"/>
        <v>0</v>
      </c>
      <c r="N30" s="58"/>
      <c r="O30" s="176">
        <f t="shared" si="12"/>
        <v>0</v>
      </c>
      <c r="P30" s="177">
        <f>J30+M30+O30</f>
        <v>0</v>
      </c>
      <c r="Q30" s="6"/>
      <c r="S30" s="8" t="e">
        <f t="shared" si="14"/>
        <v>#DIV/0!</v>
      </c>
      <c r="T30" s="9" t="e">
        <f>(2*J30)/(V30-1)</f>
        <v>#DIV/0!</v>
      </c>
      <c r="U30" s="9">
        <f>(((2*M30)/(V30-2))/12)*N30</f>
        <v>0</v>
      </c>
      <c r="V30" s="9">
        <f>G30+1</f>
        <v>1</v>
      </c>
    </row>
    <row r="31" spans="1:22" ht="31.5" customHeight="1" thickBot="1" x14ac:dyDescent="0.3">
      <c r="A31" s="506" t="s">
        <v>71</v>
      </c>
      <c r="B31" s="507"/>
      <c r="C31" s="507"/>
      <c r="D31" s="507"/>
      <c r="E31" s="507"/>
      <c r="F31" s="507"/>
      <c r="G31" s="507"/>
      <c r="H31" s="507"/>
      <c r="I31" s="507"/>
      <c r="J31" s="507"/>
      <c r="K31" s="507"/>
      <c r="L31" s="507"/>
      <c r="M31" s="507"/>
      <c r="N31" s="507"/>
      <c r="O31" s="508"/>
      <c r="P31" s="162">
        <f>SUM(P10:P21,P23:P30)</f>
        <v>0</v>
      </c>
      <c r="Q31" s="5"/>
      <c r="S31" s="8"/>
      <c r="T31" s="9"/>
      <c r="U31" s="9"/>
      <c r="V31" s="9"/>
    </row>
    <row r="32" spans="1:22" ht="18.75" x14ac:dyDescent="0.3">
      <c r="A32" s="199">
        <v>600</v>
      </c>
      <c r="B32" s="483" t="s">
        <v>60</v>
      </c>
      <c r="C32" s="483"/>
      <c r="D32" s="483"/>
      <c r="E32" s="483"/>
      <c r="F32" s="483"/>
      <c r="G32" s="484"/>
      <c r="H32" s="488">
        <v>2018</v>
      </c>
      <c r="I32" s="488"/>
      <c r="J32" s="489"/>
      <c r="K32" s="485">
        <v>2019</v>
      </c>
      <c r="L32" s="487"/>
      <c r="M32" s="486"/>
      <c r="N32" s="485">
        <v>2020</v>
      </c>
      <c r="O32" s="486"/>
      <c r="P32" s="491"/>
    </row>
    <row r="33" spans="1:19" ht="15.75" thickBot="1" x14ac:dyDescent="0.3">
      <c r="A33" s="200"/>
      <c r="B33" s="178"/>
      <c r="C33" s="450" t="s">
        <v>10</v>
      </c>
      <c r="D33" s="450"/>
      <c r="E33" s="450"/>
      <c r="F33" s="450"/>
      <c r="G33" s="451"/>
      <c r="H33" s="447" t="s">
        <v>27</v>
      </c>
      <c r="I33" s="448"/>
      <c r="J33" s="449"/>
      <c r="K33" s="444" t="s">
        <v>27</v>
      </c>
      <c r="L33" s="446"/>
      <c r="M33" s="445"/>
      <c r="N33" s="444" t="s">
        <v>27</v>
      </c>
      <c r="O33" s="445"/>
      <c r="P33" s="492"/>
    </row>
    <row r="34" spans="1:19" x14ac:dyDescent="0.25">
      <c r="A34" s="548">
        <v>610</v>
      </c>
      <c r="B34" s="529" t="s">
        <v>30</v>
      </c>
      <c r="C34" s="29" t="s">
        <v>66</v>
      </c>
      <c r="D34" s="541"/>
      <c r="E34" s="541"/>
      <c r="F34" s="541"/>
      <c r="G34" s="542"/>
      <c r="H34" s="531"/>
      <c r="I34" s="532"/>
      <c r="J34" s="533"/>
      <c r="K34" s="531"/>
      <c r="L34" s="532"/>
      <c r="M34" s="533"/>
      <c r="N34" s="531"/>
      <c r="O34" s="533"/>
      <c r="P34" s="389">
        <f>$H34+$K34+$N34</f>
        <v>0</v>
      </c>
      <c r="S34"/>
    </row>
    <row r="35" spans="1:19" x14ac:dyDescent="0.25">
      <c r="A35" s="549"/>
      <c r="B35" s="530"/>
      <c r="C35" s="65"/>
      <c r="D35" s="543"/>
      <c r="E35" s="543"/>
      <c r="F35" s="543"/>
      <c r="G35" s="544"/>
      <c r="H35" s="534"/>
      <c r="I35" s="535"/>
      <c r="J35" s="536"/>
      <c r="K35" s="534"/>
      <c r="L35" s="535"/>
      <c r="M35" s="536"/>
      <c r="N35" s="534"/>
      <c r="O35" s="536"/>
      <c r="P35" s="389"/>
      <c r="S35"/>
    </row>
    <row r="36" spans="1:19" x14ac:dyDescent="0.25">
      <c r="A36" s="201">
        <v>620</v>
      </c>
      <c r="B36" s="202" t="s">
        <v>31</v>
      </c>
      <c r="C36" s="537"/>
      <c r="D36" s="538"/>
      <c r="E36" s="538"/>
      <c r="F36" s="538"/>
      <c r="G36" s="539"/>
      <c r="H36" s="540"/>
      <c r="I36" s="538"/>
      <c r="J36" s="539"/>
      <c r="K36" s="540"/>
      <c r="L36" s="538"/>
      <c r="M36" s="539"/>
      <c r="N36" s="540"/>
      <c r="O36" s="539"/>
      <c r="P36" s="183">
        <f>$H36+$K36+$N36</f>
        <v>0</v>
      </c>
      <c r="S36"/>
    </row>
    <row r="37" spans="1:19" x14ac:dyDescent="0.25">
      <c r="A37" s="203">
        <v>631</v>
      </c>
      <c r="B37" s="204" t="s">
        <v>20</v>
      </c>
      <c r="C37" s="545"/>
      <c r="D37" s="546"/>
      <c r="E37" s="546"/>
      <c r="F37" s="546"/>
      <c r="G37" s="547"/>
      <c r="H37" s="540"/>
      <c r="I37" s="538"/>
      <c r="J37" s="539"/>
      <c r="K37" s="540"/>
      <c r="L37" s="538"/>
      <c r="M37" s="539"/>
      <c r="N37" s="540"/>
      <c r="O37" s="539"/>
      <c r="P37" s="183">
        <f t="shared" ref="P37:P45" si="17">$H37+$K37+$N37</f>
        <v>0</v>
      </c>
      <c r="S37"/>
    </row>
    <row r="38" spans="1:19" x14ac:dyDescent="0.25">
      <c r="A38" s="203">
        <v>632</v>
      </c>
      <c r="B38" s="204" t="s">
        <v>24</v>
      </c>
      <c r="C38" s="545"/>
      <c r="D38" s="546"/>
      <c r="E38" s="546"/>
      <c r="F38" s="546"/>
      <c r="G38" s="547"/>
      <c r="H38" s="540"/>
      <c r="I38" s="538"/>
      <c r="J38" s="539"/>
      <c r="K38" s="540"/>
      <c r="L38" s="538"/>
      <c r="M38" s="539"/>
      <c r="N38" s="540"/>
      <c r="O38" s="539"/>
      <c r="P38" s="183">
        <f t="shared" si="17"/>
        <v>0</v>
      </c>
      <c r="S38"/>
    </row>
    <row r="39" spans="1:19" x14ac:dyDescent="0.25">
      <c r="A39" s="203">
        <v>633</v>
      </c>
      <c r="B39" s="204" t="s">
        <v>21</v>
      </c>
      <c r="C39" s="545"/>
      <c r="D39" s="546"/>
      <c r="E39" s="546"/>
      <c r="F39" s="546"/>
      <c r="G39" s="547"/>
      <c r="H39" s="540"/>
      <c r="I39" s="538"/>
      <c r="J39" s="539"/>
      <c r="K39" s="540"/>
      <c r="L39" s="538"/>
      <c r="M39" s="539"/>
      <c r="N39" s="540"/>
      <c r="O39" s="539"/>
      <c r="P39" s="183">
        <f t="shared" si="17"/>
        <v>0</v>
      </c>
      <c r="S39"/>
    </row>
    <row r="40" spans="1:19" x14ac:dyDescent="0.25">
      <c r="A40" s="203">
        <v>634</v>
      </c>
      <c r="B40" s="204" t="s">
        <v>22</v>
      </c>
      <c r="C40" s="545"/>
      <c r="D40" s="546"/>
      <c r="E40" s="546"/>
      <c r="F40" s="546"/>
      <c r="G40" s="547"/>
      <c r="H40" s="540"/>
      <c r="I40" s="538"/>
      <c r="J40" s="539"/>
      <c r="K40" s="540"/>
      <c r="L40" s="538"/>
      <c r="M40" s="539"/>
      <c r="N40" s="540"/>
      <c r="O40" s="539"/>
      <c r="P40" s="183">
        <f t="shared" si="17"/>
        <v>0</v>
      </c>
      <c r="S40"/>
    </row>
    <row r="41" spans="1:19" x14ac:dyDescent="0.25">
      <c r="A41" s="203">
        <v>635</v>
      </c>
      <c r="B41" s="204" t="s">
        <v>69</v>
      </c>
      <c r="C41" s="545"/>
      <c r="D41" s="546"/>
      <c r="E41" s="546"/>
      <c r="F41" s="546"/>
      <c r="G41" s="547"/>
      <c r="H41" s="540"/>
      <c r="I41" s="538"/>
      <c r="J41" s="539"/>
      <c r="K41" s="540"/>
      <c r="L41" s="538"/>
      <c r="M41" s="539"/>
      <c r="N41" s="540"/>
      <c r="O41" s="539"/>
      <c r="P41" s="183">
        <f t="shared" si="17"/>
        <v>0</v>
      </c>
      <c r="S41"/>
    </row>
    <row r="42" spans="1:19" x14ac:dyDescent="0.25">
      <c r="A42" s="203">
        <v>636</v>
      </c>
      <c r="B42" s="204" t="s">
        <v>23</v>
      </c>
      <c r="C42" s="545"/>
      <c r="D42" s="546"/>
      <c r="E42" s="546"/>
      <c r="F42" s="546"/>
      <c r="G42" s="547"/>
      <c r="H42" s="540"/>
      <c r="I42" s="538"/>
      <c r="J42" s="539"/>
      <c r="K42" s="540"/>
      <c r="L42" s="538"/>
      <c r="M42" s="539"/>
      <c r="N42" s="540"/>
      <c r="O42" s="539"/>
      <c r="P42" s="183">
        <f t="shared" si="17"/>
        <v>0</v>
      </c>
      <c r="S42"/>
    </row>
    <row r="43" spans="1:19" x14ac:dyDescent="0.25">
      <c r="A43" s="203">
        <v>637</v>
      </c>
      <c r="B43" s="204" t="s">
        <v>25</v>
      </c>
      <c r="C43" s="545"/>
      <c r="D43" s="546"/>
      <c r="E43" s="546"/>
      <c r="F43" s="546"/>
      <c r="G43" s="547"/>
      <c r="H43" s="540"/>
      <c r="I43" s="538"/>
      <c r="J43" s="539"/>
      <c r="K43" s="540"/>
      <c r="L43" s="538"/>
      <c r="M43" s="539"/>
      <c r="N43" s="540"/>
      <c r="O43" s="539"/>
      <c r="P43" s="183">
        <f t="shared" si="17"/>
        <v>0</v>
      </c>
      <c r="S43"/>
    </row>
    <row r="44" spans="1:19" x14ac:dyDescent="0.25">
      <c r="A44" s="203">
        <v>650</v>
      </c>
      <c r="B44" s="204" t="s">
        <v>9</v>
      </c>
      <c r="C44" s="545"/>
      <c r="D44" s="546"/>
      <c r="E44" s="546"/>
      <c r="F44" s="546"/>
      <c r="G44" s="547"/>
      <c r="H44" s="540"/>
      <c r="I44" s="538"/>
      <c r="J44" s="539"/>
      <c r="K44" s="540"/>
      <c r="L44" s="538"/>
      <c r="M44" s="539"/>
      <c r="N44" s="540"/>
      <c r="O44" s="539"/>
      <c r="P44" s="183">
        <f t="shared" si="17"/>
        <v>0</v>
      </c>
      <c r="S44"/>
    </row>
    <row r="45" spans="1:19" ht="15.75" thickBot="1" x14ac:dyDescent="0.3">
      <c r="A45" s="205"/>
      <c r="B45" s="206" t="s">
        <v>63</v>
      </c>
      <c r="C45" s="63"/>
      <c r="D45" s="63"/>
      <c r="E45" s="63"/>
      <c r="F45" s="63"/>
      <c r="G45" s="64"/>
      <c r="H45" s="550"/>
      <c r="I45" s="551"/>
      <c r="J45" s="552"/>
      <c r="K45" s="550"/>
      <c r="L45" s="551"/>
      <c r="M45" s="552"/>
      <c r="N45" s="550"/>
      <c r="O45" s="552"/>
      <c r="P45" s="183">
        <f t="shared" si="17"/>
        <v>0</v>
      </c>
      <c r="Q45" s="6"/>
      <c r="S45"/>
    </row>
    <row r="46" spans="1:19" ht="28.5" customHeight="1" thickBot="1" x14ac:dyDescent="0.3">
      <c r="A46" s="553" t="s">
        <v>70</v>
      </c>
      <c r="B46" s="554"/>
      <c r="C46" s="554"/>
      <c r="D46" s="554"/>
      <c r="E46" s="554"/>
      <c r="F46" s="554"/>
      <c r="G46" s="554"/>
      <c r="H46" s="554"/>
      <c r="I46" s="554"/>
      <c r="J46" s="554"/>
      <c r="K46" s="554"/>
      <c r="L46" s="554"/>
      <c r="M46" s="554"/>
      <c r="N46" s="554"/>
      <c r="O46" s="555"/>
      <c r="P46" s="184">
        <f>SUM(P34:P45)</f>
        <v>0</v>
      </c>
      <c r="Q46" s="5"/>
      <c r="S46"/>
    </row>
    <row r="47" spans="1:19" x14ac:dyDescent="0.25">
      <c r="A47" s="495" t="s">
        <v>97</v>
      </c>
      <c r="B47" s="496"/>
      <c r="C47" s="496"/>
      <c r="D47" s="496"/>
      <c r="E47" s="496"/>
      <c r="F47" s="496"/>
      <c r="G47" s="496"/>
      <c r="H47" s="496"/>
      <c r="I47" s="496"/>
      <c r="J47" s="496"/>
      <c r="K47" s="496"/>
      <c r="L47" s="496"/>
      <c r="M47" s="496"/>
      <c r="N47" s="496"/>
      <c r="O47" s="497"/>
      <c r="P47" s="493">
        <f>SUM(P10:P21,P23:P30,P34:P45)</f>
        <v>0</v>
      </c>
      <c r="Q47" s="5"/>
      <c r="S47"/>
    </row>
    <row r="48" spans="1:19" ht="15.75" thickBot="1" x14ac:dyDescent="0.3">
      <c r="A48" s="498"/>
      <c r="B48" s="499"/>
      <c r="C48" s="499"/>
      <c r="D48" s="499"/>
      <c r="E48" s="499"/>
      <c r="F48" s="499"/>
      <c r="G48" s="499"/>
      <c r="H48" s="499"/>
      <c r="I48" s="499"/>
      <c r="J48" s="499"/>
      <c r="K48" s="499"/>
      <c r="L48" s="499"/>
      <c r="M48" s="499"/>
      <c r="N48" s="499"/>
      <c r="O48" s="500"/>
      <c r="P48" s="494"/>
      <c r="Q48" s="5"/>
      <c r="S48"/>
    </row>
    <row r="49" spans="1:19" x14ac:dyDescent="0.25">
      <c r="P49" s="42"/>
      <c r="S49"/>
    </row>
    <row r="50" spans="1:19" x14ac:dyDescent="0.25">
      <c r="P50" s="7"/>
      <c r="S50"/>
    </row>
    <row r="51" spans="1:19" x14ac:dyDescent="0.25">
      <c r="P51" s="7"/>
      <c r="Q51" t="s">
        <v>72</v>
      </c>
      <c r="S51"/>
    </row>
    <row r="52" spans="1:19" x14ac:dyDescent="0.25">
      <c r="F52" s="37"/>
      <c r="P52" s="7"/>
      <c r="S52"/>
    </row>
    <row r="53" spans="1:19" x14ac:dyDescent="0.25">
      <c r="P53" s="7"/>
      <c r="S53"/>
    </row>
    <row r="54" spans="1:19" ht="15.75" x14ac:dyDescent="0.25">
      <c r="A54" s="32" t="s">
        <v>64</v>
      </c>
      <c r="P54" s="7"/>
      <c r="S54"/>
    </row>
    <row r="55" spans="1:19" ht="26.25" x14ac:dyDescent="0.4">
      <c r="B55" s="31" t="s">
        <v>93</v>
      </c>
      <c r="P55" s="7"/>
      <c r="S55"/>
    </row>
    <row r="56" spans="1:19" x14ac:dyDescent="0.25">
      <c r="A56" s="30" t="s">
        <v>47</v>
      </c>
      <c r="B56" t="s">
        <v>58</v>
      </c>
      <c r="P56" s="7"/>
      <c r="S56"/>
    </row>
    <row r="57" spans="1:19" x14ac:dyDescent="0.25">
      <c r="A57" s="30" t="s">
        <v>50</v>
      </c>
      <c r="B57" t="s">
        <v>67</v>
      </c>
      <c r="P57" s="7"/>
      <c r="S57"/>
    </row>
    <row r="58" spans="1:19" x14ac:dyDescent="0.25">
      <c r="A58" s="30" t="s">
        <v>53</v>
      </c>
      <c r="B58" t="s">
        <v>54</v>
      </c>
      <c r="P58" s="7"/>
      <c r="S58"/>
    </row>
    <row r="59" spans="1:19" x14ac:dyDescent="0.25">
      <c r="A59" s="30" t="s">
        <v>57</v>
      </c>
      <c r="B59" t="s">
        <v>59</v>
      </c>
      <c r="P59" s="7"/>
      <c r="S59"/>
    </row>
    <row r="60" spans="1:19" x14ac:dyDescent="0.25">
      <c r="A60" s="30" t="s">
        <v>61</v>
      </c>
      <c r="B60" t="s">
        <v>62</v>
      </c>
      <c r="S60"/>
    </row>
  </sheetData>
  <sheetProtection password="CFEB" sheet="1" objects="1" scenarios="1"/>
  <mergeCells count="85">
    <mergeCell ref="A47:O48"/>
    <mergeCell ref="P47:P48"/>
    <mergeCell ref="C4:P4"/>
    <mergeCell ref="P34:P35"/>
    <mergeCell ref="C44:G44"/>
    <mergeCell ref="H45:J45"/>
    <mergeCell ref="K45:M45"/>
    <mergeCell ref="N45:O45"/>
    <mergeCell ref="A46:O46"/>
    <mergeCell ref="A31:O31"/>
    <mergeCell ref="B32:G32"/>
    <mergeCell ref="P32:P33"/>
    <mergeCell ref="C33:G33"/>
    <mergeCell ref="H33:J33"/>
    <mergeCell ref="K33:M33"/>
    <mergeCell ref="N33:O33"/>
    <mergeCell ref="A34:A35"/>
    <mergeCell ref="C43:G43"/>
    <mergeCell ref="H43:J43"/>
    <mergeCell ref="K43:M43"/>
    <mergeCell ref="N43:O43"/>
    <mergeCell ref="C39:G39"/>
    <mergeCell ref="H39:J39"/>
    <mergeCell ref="K39:M39"/>
    <mergeCell ref="N39:O39"/>
    <mergeCell ref="C40:G40"/>
    <mergeCell ref="H40:J40"/>
    <mergeCell ref="K40:M40"/>
    <mergeCell ref="N40:O40"/>
    <mergeCell ref="C37:G37"/>
    <mergeCell ref="H37:J37"/>
    <mergeCell ref="K37:M37"/>
    <mergeCell ref="H44:J44"/>
    <mergeCell ref="K44:M44"/>
    <mergeCell ref="N44:O44"/>
    <mergeCell ref="C41:G41"/>
    <mergeCell ref="H41:J41"/>
    <mergeCell ref="K41:M41"/>
    <mergeCell ref="N41:O41"/>
    <mergeCell ref="C42:G42"/>
    <mergeCell ref="H42:J42"/>
    <mergeCell ref="K42:M42"/>
    <mergeCell ref="N42:O42"/>
    <mergeCell ref="N37:O37"/>
    <mergeCell ref="C38:G38"/>
    <mergeCell ref="H38:J38"/>
    <mergeCell ref="K38:M38"/>
    <mergeCell ref="N38:O38"/>
    <mergeCell ref="C36:G36"/>
    <mergeCell ref="H36:J36"/>
    <mergeCell ref="K36:M36"/>
    <mergeCell ref="N36:O36"/>
    <mergeCell ref="D34:G35"/>
    <mergeCell ref="B34:B35"/>
    <mergeCell ref="H34:J35"/>
    <mergeCell ref="K34:M35"/>
    <mergeCell ref="N34:O35"/>
    <mergeCell ref="H32:J32"/>
    <mergeCell ref="K32:M32"/>
    <mergeCell ref="N32:O32"/>
    <mergeCell ref="B23:B24"/>
    <mergeCell ref="B25:B26"/>
    <mergeCell ref="B27:B28"/>
    <mergeCell ref="B29:B30"/>
    <mergeCell ref="S9:U9"/>
    <mergeCell ref="B11:B15"/>
    <mergeCell ref="C11:C12"/>
    <mergeCell ref="D11:D12"/>
    <mergeCell ref="B16:B21"/>
    <mergeCell ref="D17:D18"/>
    <mergeCell ref="D19:D20"/>
    <mergeCell ref="C5:P5"/>
    <mergeCell ref="A6:B6"/>
    <mergeCell ref="C6:P6"/>
    <mergeCell ref="B8:G8"/>
    <mergeCell ref="H8:J8"/>
    <mergeCell ref="K8:M8"/>
    <mergeCell ref="N8:O8"/>
    <mergeCell ref="P8:P9"/>
    <mergeCell ref="A4:B4"/>
    <mergeCell ref="A1:P1"/>
    <mergeCell ref="A2:B2"/>
    <mergeCell ref="C2:P2"/>
    <mergeCell ref="A3:B3"/>
    <mergeCell ref="C3:P3"/>
  </mergeCells>
  <conditionalFormatting sqref="H29 K29 N29 P29">
    <cfRule type="cellIs" dxfId="7" priority="7" operator="greaterThan">
      <formula>$G$29&gt;5</formula>
    </cfRule>
    <cfRule type="cellIs" dxfId="6" priority="8" operator="greaterThan">
      <formula>$G$29&gt;5</formula>
    </cfRule>
  </conditionalFormatting>
  <conditionalFormatting sqref="H30 K30 N30">
    <cfRule type="cellIs" dxfId="5" priority="4" operator="lessThan">
      <formula>$G$30&gt;5</formula>
    </cfRule>
    <cfRule type="cellIs" dxfId="4" priority="6" operator="greaterThan">
      <formula>$G$30&gt;5</formula>
    </cfRule>
  </conditionalFormatting>
  <conditionalFormatting sqref="H29 K29 N29">
    <cfRule type="cellIs" dxfId="3" priority="2" operator="lessThan">
      <formula>$G$29&gt;5</formula>
    </cfRule>
    <cfRule type="cellIs" dxfId="2" priority="5" operator="lessThan">
      <formula>$G$29&gt;5</formula>
    </cfRule>
  </conditionalFormatting>
  <conditionalFormatting sqref="H30 K30 N30">
    <cfRule type="cellIs" dxfId="1" priority="3" operator="lessThan">
      <formula>$G$30&gt;5</formula>
    </cfRule>
  </conditionalFormatting>
  <conditionalFormatting sqref="C2:P5">
    <cfRule type="cellIs" dxfId="0" priority="1" operator="equal">
      <formula>0</formula>
    </cfRule>
  </conditionalFormatting>
  <pageMargins left="0.25" right="0.25" top="0.75" bottom="0.75" header="0.3" footer="0.3"/>
  <pageSetup paperSize="9" scale="4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view="pageBreakPreview" zoomScaleNormal="85" zoomScaleSheetLayoutView="100" workbookViewId="0">
      <selection activeCell="G35" sqref="G35"/>
    </sheetView>
  </sheetViews>
  <sheetFormatPr defaultRowHeight="15" x14ac:dyDescent="0.25"/>
  <cols>
    <col min="1" max="1" width="5.140625" customWidth="1"/>
    <col min="2" max="2" width="33.140625" customWidth="1"/>
    <col min="3" max="14" width="12.7109375" customWidth="1"/>
    <col min="15" max="15" width="17.7109375" customWidth="1"/>
  </cols>
  <sheetData>
    <row r="1" spans="1:20" ht="28.5" customHeight="1" x14ac:dyDescent="0.4">
      <c r="A1" s="399" t="s">
        <v>77</v>
      </c>
      <c r="B1" s="400"/>
      <c r="C1" s="400"/>
      <c r="D1" s="400"/>
      <c r="E1" s="400"/>
      <c r="F1" s="400"/>
      <c r="G1" s="400"/>
      <c r="H1" s="400"/>
      <c r="I1" s="400"/>
      <c r="J1" s="400"/>
      <c r="K1" s="400"/>
      <c r="L1" s="400"/>
      <c r="M1" s="400"/>
      <c r="N1" s="400"/>
      <c r="O1" s="401"/>
      <c r="P1" s="38"/>
      <c r="Q1" s="38"/>
      <c r="R1" s="38"/>
      <c r="S1" s="38"/>
      <c r="T1" s="5"/>
    </row>
    <row r="2" spans="1:20" x14ac:dyDescent="0.25">
      <c r="A2" s="415" t="s">
        <v>0</v>
      </c>
      <c r="B2" s="416"/>
      <c r="C2" s="416"/>
      <c r="D2" s="404">
        <f>'PRIEMYSELNÝ VÝSKUM'!C2</f>
        <v>0</v>
      </c>
      <c r="E2" s="404"/>
      <c r="F2" s="404"/>
      <c r="G2" s="404"/>
      <c r="H2" s="404"/>
      <c r="I2" s="404"/>
      <c r="J2" s="404"/>
      <c r="K2" s="404"/>
      <c r="L2" s="404"/>
      <c r="M2" s="404"/>
      <c r="N2" s="404"/>
      <c r="O2" s="405"/>
      <c r="P2" s="36"/>
      <c r="Q2" s="36"/>
      <c r="R2" s="36"/>
      <c r="S2" s="36"/>
      <c r="T2" s="5"/>
    </row>
    <row r="3" spans="1:20" x14ac:dyDescent="0.25">
      <c r="A3" s="415" t="s">
        <v>1</v>
      </c>
      <c r="B3" s="416"/>
      <c r="C3" s="416"/>
      <c r="D3" s="404">
        <f>'PRIEMYSELNÝ VÝSKUM'!C3</f>
        <v>0</v>
      </c>
      <c r="E3" s="404"/>
      <c r="F3" s="404"/>
      <c r="G3" s="404"/>
      <c r="H3" s="404"/>
      <c r="I3" s="404"/>
      <c r="J3" s="404"/>
      <c r="K3" s="404"/>
      <c r="L3" s="404"/>
      <c r="M3" s="404"/>
      <c r="N3" s="404"/>
      <c r="O3" s="405"/>
      <c r="P3" s="36"/>
      <c r="Q3" s="36"/>
      <c r="R3" s="36"/>
      <c r="S3" s="36"/>
      <c r="T3" s="5"/>
    </row>
    <row r="4" spans="1:20" x14ac:dyDescent="0.25">
      <c r="A4" s="415" t="s">
        <v>68</v>
      </c>
      <c r="B4" s="416"/>
      <c r="C4" s="416"/>
      <c r="D4" s="404">
        <f>'PRIEMYSELNÝ VÝSKUM'!C4</f>
        <v>0</v>
      </c>
      <c r="E4" s="404"/>
      <c r="F4" s="404"/>
      <c r="G4" s="404"/>
      <c r="H4" s="404"/>
      <c r="I4" s="404"/>
      <c r="J4" s="404"/>
      <c r="K4" s="404"/>
      <c r="L4" s="404"/>
      <c r="M4" s="404"/>
      <c r="N4" s="404"/>
      <c r="O4" s="405"/>
      <c r="P4" s="36"/>
      <c r="Q4" s="36"/>
      <c r="R4" s="36"/>
      <c r="S4" s="36"/>
      <c r="T4" s="5"/>
    </row>
    <row r="5" spans="1:20" ht="15.75" thickBot="1" x14ac:dyDescent="0.3">
      <c r="A5" s="421" t="s">
        <v>2</v>
      </c>
      <c r="B5" s="422"/>
      <c r="C5" s="422"/>
      <c r="D5" s="402">
        <f>'PRIEMYSELNÝ VÝSKUM'!C5</f>
        <v>0</v>
      </c>
      <c r="E5" s="402"/>
      <c r="F5" s="402"/>
      <c r="G5" s="402"/>
      <c r="H5" s="402"/>
      <c r="I5" s="402"/>
      <c r="J5" s="402"/>
      <c r="K5" s="402"/>
      <c r="L5" s="402"/>
      <c r="M5" s="402"/>
      <c r="N5" s="402"/>
      <c r="O5" s="403"/>
      <c r="P5" s="36"/>
      <c r="Q5" s="36"/>
      <c r="R5" s="36"/>
      <c r="S5" s="36"/>
      <c r="T5" s="5"/>
    </row>
    <row r="6" spans="1:20" x14ac:dyDescent="0.25">
      <c r="D6" s="5"/>
      <c r="G6" s="39">
        <f>G9</f>
        <v>0</v>
      </c>
      <c r="M6" s="39">
        <f>M9</f>
        <v>0</v>
      </c>
    </row>
    <row r="7" spans="1:20" ht="22.5" customHeight="1" x14ac:dyDescent="0.25">
      <c r="A7" s="419" t="s">
        <v>81</v>
      </c>
      <c r="B7" s="419"/>
      <c r="C7" s="418" t="s">
        <v>84</v>
      </c>
      <c r="D7" s="418"/>
      <c r="E7" s="418"/>
      <c r="F7" s="418"/>
      <c r="G7" s="418"/>
      <c r="H7" s="418"/>
      <c r="I7" s="417" t="s">
        <v>78</v>
      </c>
      <c r="J7" s="417"/>
      <c r="K7" s="417"/>
      <c r="L7" s="417"/>
      <c r="M7" s="417"/>
      <c r="N7" s="417"/>
      <c r="O7" s="419" t="s">
        <v>80</v>
      </c>
    </row>
    <row r="8" spans="1:20" ht="30" x14ac:dyDescent="0.25">
      <c r="A8" s="420" t="s">
        <v>86</v>
      </c>
      <c r="B8" s="209" t="s">
        <v>75</v>
      </c>
      <c r="C8" s="252">
        <v>2018</v>
      </c>
      <c r="D8" s="252">
        <v>2019</v>
      </c>
      <c r="E8" s="252">
        <v>2020</v>
      </c>
      <c r="F8" s="252" t="s">
        <v>29</v>
      </c>
      <c r="G8" s="210" t="s">
        <v>90</v>
      </c>
      <c r="H8" s="211" t="s">
        <v>79</v>
      </c>
      <c r="I8" s="212">
        <v>2018</v>
      </c>
      <c r="J8" s="213">
        <v>2019</v>
      </c>
      <c r="K8" s="213">
        <v>2020</v>
      </c>
      <c r="L8" s="213" t="s">
        <v>29</v>
      </c>
      <c r="M8" s="214" t="s">
        <v>91</v>
      </c>
      <c r="N8" s="215" t="s">
        <v>79</v>
      </c>
      <c r="O8" s="419"/>
    </row>
    <row r="9" spans="1:20" x14ac:dyDescent="0.25">
      <c r="A9" s="420"/>
      <c r="B9" s="216" t="s">
        <v>88</v>
      </c>
      <c r="C9" s="253"/>
      <c r="D9" s="254"/>
      <c r="E9" s="254"/>
      <c r="F9" s="231">
        <f>SUM(C9:E9)</f>
        <v>0</v>
      </c>
      <c r="G9" s="423"/>
      <c r="H9" s="224">
        <f>(F9*G9)</f>
        <v>0</v>
      </c>
      <c r="I9" s="255"/>
      <c r="J9" s="255"/>
      <c r="K9" s="255"/>
      <c r="L9" s="232">
        <f>SUM(I9:K9)</f>
        <v>0</v>
      </c>
      <c r="M9" s="428"/>
      <c r="N9" s="226">
        <f>L9*M9</f>
        <v>0</v>
      </c>
      <c r="O9" s="234">
        <f>SUM(H9,N9)</f>
        <v>0</v>
      </c>
    </row>
    <row r="10" spans="1:20" x14ac:dyDescent="0.25">
      <c r="A10" s="420"/>
      <c r="B10" s="217" t="s">
        <v>4</v>
      </c>
      <c r="C10" s="221">
        <f>SUM('PRIEMYSELNÝ VÝSKUM'!I11:I15)</f>
        <v>0</v>
      </c>
      <c r="D10" s="221">
        <f>SUM('PRIEMYSELNÝ VÝSKUM'!L11:L15)</f>
        <v>0</v>
      </c>
      <c r="E10" s="221">
        <f>SUM('PRIEMYSELNÝ VÝSKUM'!O11:O15)</f>
        <v>0</v>
      </c>
      <c r="F10" s="222">
        <f t="shared" ref="F10:F11" si="0">SUM(C10:E10)</f>
        <v>0</v>
      </c>
      <c r="G10" s="424"/>
      <c r="H10" s="225">
        <f>(F10*G6)</f>
        <v>0</v>
      </c>
      <c r="I10" s="221">
        <f>SUM('EXPERIMENTÁLNY VÝVOJ'!I11:I15)</f>
        <v>0</v>
      </c>
      <c r="J10" s="221">
        <f>SUM('EXPERIMENTÁLNY VÝVOJ'!L11:L15)</f>
        <v>0</v>
      </c>
      <c r="K10" s="221">
        <f>SUM('EXPERIMENTÁLNY VÝVOJ'!O11:O15)</f>
        <v>0</v>
      </c>
      <c r="L10" s="222">
        <f t="shared" ref="L10:L11" si="1">SUM(I10:K10)</f>
        <v>0</v>
      </c>
      <c r="M10" s="429"/>
      <c r="N10" s="225">
        <f>L10*M6</f>
        <v>0</v>
      </c>
      <c r="O10" s="235">
        <f t="shared" ref="O10:O11" si="2">SUM(H10,N10)</f>
        <v>0</v>
      </c>
    </row>
    <row r="11" spans="1:20" x14ac:dyDescent="0.25">
      <c r="A11" s="420"/>
      <c r="B11" s="217" t="s">
        <v>6</v>
      </c>
      <c r="C11" s="144">
        <f>SUM('PRIEMYSELNÝ VÝSKUM'!I16:I21)</f>
        <v>0</v>
      </c>
      <c r="D11" s="144">
        <f>SUM('PRIEMYSELNÝ VÝSKUM'!L16:L21)</f>
        <v>0</v>
      </c>
      <c r="E11" s="144">
        <f>SUM('PRIEMYSELNÝ VÝSKUM'!O16:O21)</f>
        <v>0</v>
      </c>
      <c r="F11" s="223">
        <f t="shared" si="0"/>
        <v>0</v>
      </c>
      <c r="G11" s="424"/>
      <c r="H11" s="226">
        <f>(F11*G6)</f>
        <v>0</v>
      </c>
      <c r="I11" s="228">
        <f>SUM('EXPERIMENTÁLNY VÝVOJ'!I16:I21)</f>
        <v>0</v>
      </c>
      <c r="J11" s="228">
        <f>SUM('EXPERIMENTÁLNY VÝVOJ'!L16:L21)</f>
        <v>0</v>
      </c>
      <c r="K11" s="228">
        <f>SUM('EXPERIMENTÁLNY VÝVOJ'!O16:O21)</f>
        <v>0</v>
      </c>
      <c r="L11" s="229">
        <f t="shared" si="1"/>
        <v>0</v>
      </c>
      <c r="M11" s="429"/>
      <c r="N11" s="227">
        <f>L11*M6</f>
        <v>0</v>
      </c>
      <c r="O11" s="235">
        <f t="shared" si="2"/>
        <v>0</v>
      </c>
    </row>
    <row r="12" spans="1:20" ht="16.5" customHeight="1" x14ac:dyDescent="0.25">
      <c r="A12" s="420"/>
      <c r="B12" s="219" t="s">
        <v>76</v>
      </c>
      <c r="C12" s="426"/>
      <c r="D12" s="426"/>
      <c r="E12" s="426"/>
      <c r="F12" s="426"/>
      <c r="G12" s="424"/>
      <c r="H12" s="427"/>
      <c r="I12" s="427"/>
      <c r="J12" s="427"/>
      <c r="K12" s="427"/>
      <c r="L12" s="220"/>
      <c r="M12" s="429"/>
      <c r="N12" s="431"/>
      <c r="O12" s="432"/>
    </row>
    <row r="13" spans="1:20" x14ac:dyDescent="0.25">
      <c r="A13" s="420"/>
      <c r="B13" s="217" t="s">
        <v>18</v>
      </c>
      <c r="C13" s="144">
        <f>SUM('PRIEMYSELNÝ VÝSKUM'!I23:I24)</f>
        <v>0</v>
      </c>
      <c r="D13" s="144">
        <f>SUM('PRIEMYSELNÝ VÝSKUM'!L23:L24)</f>
        <v>0</v>
      </c>
      <c r="E13" s="144">
        <f>SUM('PRIEMYSELNÝ VÝSKUM'!O23:O24)</f>
        <v>0</v>
      </c>
      <c r="F13" s="223">
        <f>SUM(C13:E13)</f>
        <v>0</v>
      </c>
      <c r="G13" s="424"/>
      <c r="H13" s="227">
        <f>F13*G6</f>
        <v>0</v>
      </c>
      <c r="I13" s="230">
        <f>SUM('EXPERIMENTÁLNY VÝVOJ'!I23:I24)</f>
        <v>0</v>
      </c>
      <c r="J13" s="230">
        <f>SUM('EXPERIMENTÁLNY VÝVOJ'!L23:L24)</f>
        <v>0</v>
      </c>
      <c r="K13" s="230">
        <f>SUM('EXPERIMENTÁLNY VÝVOJ'!O23:O24)</f>
        <v>0</v>
      </c>
      <c r="L13" s="231">
        <f>SUM(I13:K13)</f>
        <v>0</v>
      </c>
      <c r="M13" s="429"/>
      <c r="N13" s="226">
        <f>L13*M6</f>
        <v>0</v>
      </c>
      <c r="O13" s="235">
        <f>SUM(H13,N13)</f>
        <v>0</v>
      </c>
    </row>
    <row r="14" spans="1:20" x14ac:dyDescent="0.25">
      <c r="A14" s="420"/>
      <c r="B14" s="217" t="s">
        <v>19</v>
      </c>
      <c r="C14" s="221">
        <f>SUM('PRIEMYSELNÝ VÝSKUM'!I25:I26)</f>
        <v>0</v>
      </c>
      <c r="D14" s="221">
        <f>SUM('PRIEMYSELNÝ VÝSKUM'!L25:L26)</f>
        <v>0</v>
      </c>
      <c r="E14" s="221">
        <f>SUM('PRIEMYSELNÝ VÝSKUM'!O25:O26)</f>
        <v>0</v>
      </c>
      <c r="F14" s="222">
        <f t="shared" ref="F14:F16" si="3">SUM(C14:E14)</f>
        <v>0</v>
      </c>
      <c r="G14" s="424"/>
      <c r="H14" s="225">
        <f>F14*G6</f>
        <v>0</v>
      </c>
      <c r="I14" s="221">
        <f>SUM('EXPERIMENTÁLNY VÝVOJ'!I25:I26)</f>
        <v>0</v>
      </c>
      <c r="J14" s="221">
        <f>SUM('EXPERIMENTÁLNY VÝVOJ'!L25:L26)</f>
        <v>0</v>
      </c>
      <c r="K14" s="221">
        <f>SUM('EXPERIMENTÁLNY VÝVOJ'!O25:O26)</f>
        <v>0</v>
      </c>
      <c r="L14" s="222">
        <f t="shared" ref="L14:L16" si="4">SUM(I14:K14)</f>
        <v>0</v>
      </c>
      <c r="M14" s="429"/>
      <c r="N14" s="233">
        <f>L14*M6</f>
        <v>0</v>
      </c>
      <c r="O14" s="235">
        <f t="shared" ref="O14:O16" si="5">SUM(H14,N14)</f>
        <v>0</v>
      </c>
    </row>
    <row r="15" spans="1:20" x14ac:dyDescent="0.25">
      <c r="A15" s="420"/>
      <c r="B15" s="217" t="s">
        <v>82</v>
      </c>
      <c r="C15" s="221">
        <f>SUM('PRIEMYSELNÝ VÝSKUM'!I25:I26)</f>
        <v>0</v>
      </c>
      <c r="D15" s="221">
        <f>SUM('PRIEMYSELNÝ VÝSKUM'!L27:L28)</f>
        <v>0</v>
      </c>
      <c r="E15" s="221">
        <f>SUM('PRIEMYSELNÝ VÝSKUM'!O27:O28)</f>
        <v>0</v>
      </c>
      <c r="F15" s="222">
        <f t="shared" si="3"/>
        <v>0</v>
      </c>
      <c r="G15" s="424"/>
      <c r="H15" s="225">
        <f>F15*G6</f>
        <v>0</v>
      </c>
      <c r="I15" s="221">
        <f>SUM('EXPERIMENTÁLNY VÝVOJ'!I27:I28)</f>
        <v>0</v>
      </c>
      <c r="J15" s="221">
        <f>SUM('EXPERIMENTÁLNY VÝVOJ'!L27:L28)</f>
        <v>0</v>
      </c>
      <c r="K15" s="221">
        <f>SUM('EXPERIMENTÁLNY VÝVOJ'!O27:O28)</f>
        <v>0</v>
      </c>
      <c r="L15" s="222">
        <f t="shared" si="4"/>
        <v>0</v>
      </c>
      <c r="M15" s="429"/>
      <c r="N15" s="233">
        <f>L15*M6</f>
        <v>0</v>
      </c>
      <c r="O15" s="235">
        <f t="shared" si="5"/>
        <v>0</v>
      </c>
    </row>
    <row r="16" spans="1:20" ht="15.75" thickBot="1" x14ac:dyDescent="0.3">
      <c r="A16" s="420"/>
      <c r="B16" s="218" t="s">
        <v>55</v>
      </c>
      <c r="C16" s="144">
        <f>SUM('PRIEMYSELNÝ VÝSKUM'!I29:I30)</f>
        <v>0</v>
      </c>
      <c r="D16" s="144">
        <f>SUM('PRIEMYSELNÝ VÝSKUM'!L29:L30)</f>
        <v>0</v>
      </c>
      <c r="E16" s="144">
        <f>SUM('PRIEMYSELNÝ VÝSKUM'!O29:O30)</f>
        <v>0</v>
      </c>
      <c r="F16" s="223">
        <f t="shared" si="3"/>
        <v>0</v>
      </c>
      <c r="G16" s="425"/>
      <c r="H16" s="226">
        <f>F16*G6</f>
        <v>0</v>
      </c>
      <c r="I16" s="144">
        <f>SUM('EXPERIMENTÁLNY VÝVOJ'!I29:I30)</f>
        <v>0</v>
      </c>
      <c r="J16" s="144">
        <f>SUM('EXPERIMENTÁLNY VÝVOJ'!L29:L30)</f>
        <v>0</v>
      </c>
      <c r="K16" s="144">
        <f>SUM('EXPERIMENTÁLNY VÝVOJ'!O29:O30)</f>
        <v>0</v>
      </c>
      <c r="L16" s="223">
        <f t="shared" si="4"/>
        <v>0</v>
      </c>
      <c r="M16" s="430"/>
      <c r="N16" s="233">
        <f>L16*M6</f>
        <v>0</v>
      </c>
      <c r="O16" s="236">
        <f t="shared" si="5"/>
        <v>0</v>
      </c>
    </row>
    <row r="17" spans="1:16" ht="23.25" customHeight="1" thickBot="1" x14ac:dyDescent="0.3">
      <c r="A17" s="435" t="s">
        <v>71</v>
      </c>
      <c r="B17" s="436"/>
      <c r="C17" s="409">
        <f>SUM(H9:H11,H13:H16)</f>
        <v>0</v>
      </c>
      <c r="D17" s="410"/>
      <c r="E17" s="410"/>
      <c r="F17" s="410"/>
      <c r="G17" s="410"/>
      <c r="H17" s="411"/>
      <c r="I17" s="412">
        <f>SUM(N9:N11,N13:N16)</f>
        <v>0</v>
      </c>
      <c r="J17" s="413"/>
      <c r="K17" s="413"/>
      <c r="L17" s="413"/>
      <c r="M17" s="413"/>
      <c r="N17" s="414"/>
      <c r="O17" s="237">
        <f>SUM(O9:O11,O13:O16)</f>
        <v>0</v>
      </c>
      <c r="P17" s="35"/>
    </row>
    <row r="18" spans="1:16" ht="15" customHeight="1" x14ac:dyDescent="0.25">
      <c r="A18" s="433" t="s">
        <v>85</v>
      </c>
      <c r="B18" s="238" t="s">
        <v>30</v>
      </c>
      <c r="C18" s="242">
        <f>'PRIEMYSELNÝ VÝSKUM'!H34</f>
        <v>0</v>
      </c>
      <c r="D18" s="243">
        <f>'PRIEMYSELNÝ VÝSKUM'!K34</f>
        <v>0</v>
      </c>
      <c r="E18" s="243">
        <f>'PRIEMYSELNÝ VÝSKUM'!N34</f>
        <v>0</v>
      </c>
      <c r="F18" s="244">
        <f>SUM(C18:E18)</f>
        <v>0</v>
      </c>
      <c r="G18" s="434">
        <f>G9</f>
        <v>0</v>
      </c>
      <c r="H18" s="226">
        <f>(F18*G6)</f>
        <v>0</v>
      </c>
      <c r="I18" s="242">
        <f>'EXPERIMENTÁLNY VÝVOJ'!H34</f>
        <v>0</v>
      </c>
      <c r="J18" s="243">
        <f>'EXPERIMENTÁLNY VÝVOJ'!K34</f>
        <v>0</v>
      </c>
      <c r="K18" s="243">
        <f>'EXPERIMENTÁLNY VÝVOJ'!N34</f>
        <v>0</v>
      </c>
      <c r="L18" s="223">
        <f>SUM(I18:K18)</f>
        <v>0</v>
      </c>
      <c r="M18" s="406">
        <f>M9</f>
        <v>0</v>
      </c>
      <c r="N18" s="226">
        <f>L18*M6</f>
        <v>0</v>
      </c>
      <c r="O18" s="245">
        <f>SUM(H18,N18)</f>
        <v>0</v>
      </c>
    </row>
    <row r="19" spans="1:16" ht="15" customHeight="1" x14ac:dyDescent="0.25">
      <c r="A19" s="420"/>
      <c r="B19" s="239" t="s">
        <v>31</v>
      </c>
      <c r="C19" s="246">
        <f>'PRIEMYSELNÝ VÝSKUM'!H36</f>
        <v>0</v>
      </c>
      <c r="D19" s="222">
        <f>'PRIEMYSELNÝ VÝSKUM'!K36</f>
        <v>0</v>
      </c>
      <c r="E19" s="222">
        <f>'PRIEMYSELNÝ VÝSKUM'!N36</f>
        <v>0</v>
      </c>
      <c r="F19" s="247">
        <f t="shared" ref="F19:F28" si="6">SUM(C19:E19)</f>
        <v>0</v>
      </c>
      <c r="G19" s="434"/>
      <c r="H19" s="225">
        <f>(F19*G6)</f>
        <v>0</v>
      </c>
      <c r="I19" s="246">
        <f>'EXPERIMENTÁLNY VÝVOJ'!H36:J36</f>
        <v>0</v>
      </c>
      <c r="J19" s="222">
        <f>'EXPERIMENTÁLNY VÝVOJ'!K36</f>
        <v>0</v>
      </c>
      <c r="K19" s="222">
        <f>'EXPERIMENTÁLNY VÝVOJ'!N36</f>
        <v>0</v>
      </c>
      <c r="L19" s="248">
        <f t="shared" ref="L19:L28" si="7">SUM(I19:K19)</f>
        <v>0</v>
      </c>
      <c r="M19" s="406"/>
      <c r="N19" s="233">
        <f>L19*M6</f>
        <v>0</v>
      </c>
      <c r="O19" s="234">
        <f t="shared" ref="O19:O28" si="8">SUM(H19,N19)</f>
        <v>0</v>
      </c>
    </row>
    <row r="20" spans="1:16" ht="15" customHeight="1" x14ac:dyDescent="0.25">
      <c r="A20" s="420"/>
      <c r="B20" s="240" t="s">
        <v>20</v>
      </c>
      <c r="C20" s="246">
        <f>'PRIEMYSELNÝ VÝSKUM'!H37</f>
        <v>0</v>
      </c>
      <c r="D20" s="222">
        <f>'PRIEMYSELNÝ VÝSKUM'!K37</f>
        <v>0</v>
      </c>
      <c r="E20" s="222">
        <f>'PRIEMYSELNÝ VÝSKUM'!N37</f>
        <v>0</v>
      </c>
      <c r="F20" s="247">
        <f t="shared" si="6"/>
        <v>0</v>
      </c>
      <c r="G20" s="434"/>
      <c r="H20" s="225">
        <f>(F20*G6)</f>
        <v>0</v>
      </c>
      <c r="I20" s="246">
        <f>'EXPERIMENTÁLNY VÝVOJ'!H37:J37</f>
        <v>0</v>
      </c>
      <c r="J20" s="222">
        <f>'EXPERIMENTÁLNY VÝVOJ'!K37</f>
        <v>0</v>
      </c>
      <c r="K20" s="222">
        <f>'EXPERIMENTÁLNY VÝVOJ'!N37</f>
        <v>0</v>
      </c>
      <c r="L20" s="248">
        <f t="shared" si="7"/>
        <v>0</v>
      </c>
      <c r="M20" s="406"/>
      <c r="N20" s="233">
        <f>L20*M6</f>
        <v>0</v>
      </c>
      <c r="O20" s="234">
        <f t="shared" si="8"/>
        <v>0</v>
      </c>
    </row>
    <row r="21" spans="1:16" ht="15" customHeight="1" x14ac:dyDescent="0.25">
      <c r="A21" s="420"/>
      <c r="B21" s="240" t="s">
        <v>24</v>
      </c>
      <c r="C21" s="246">
        <f>'PRIEMYSELNÝ VÝSKUM'!H38</f>
        <v>0</v>
      </c>
      <c r="D21" s="222">
        <f>'PRIEMYSELNÝ VÝSKUM'!K38</f>
        <v>0</v>
      </c>
      <c r="E21" s="222">
        <f>'PRIEMYSELNÝ VÝSKUM'!N38</f>
        <v>0</v>
      </c>
      <c r="F21" s="231">
        <f t="shared" si="6"/>
        <v>0</v>
      </c>
      <c r="G21" s="434"/>
      <c r="H21" s="225">
        <f>(F21*G6)</f>
        <v>0</v>
      </c>
      <c r="I21" s="246">
        <f>'EXPERIMENTÁLNY VÝVOJ'!H38:J38</f>
        <v>0</v>
      </c>
      <c r="J21" s="222">
        <f>'EXPERIMENTÁLNY VÝVOJ'!K38</f>
        <v>0</v>
      </c>
      <c r="K21" s="222">
        <f>'EXPERIMENTÁLNY VÝVOJ'!N38</f>
        <v>0</v>
      </c>
      <c r="L21" s="248">
        <f t="shared" si="7"/>
        <v>0</v>
      </c>
      <c r="M21" s="406"/>
      <c r="N21" s="233">
        <f>L21*M6</f>
        <v>0</v>
      </c>
      <c r="O21" s="234">
        <f t="shared" si="8"/>
        <v>0</v>
      </c>
    </row>
    <row r="22" spans="1:16" ht="15" customHeight="1" x14ac:dyDescent="0.25">
      <c r="A22" s="420"/>
      <c r="B22" s="240" t="s">
        <v>21</v>
      </c>
      <c r="C22" s="246">
        <f>'PRIEMYSELNÝ VÝSKUM'!H39</f>
        <v>0</v>
      </c>
      <c r="D22" s="222">
        <f>'PRIEMYSELNÝ VÝSKUM'!K39</f>
        <v>0</v>
      </c>
      <c r="E22" s="222">
        <f>'PRIEMYSELNÝ VÝSKUM'!N39</f>
        <v>0</v>
      </c>
      <c r="F22" s="222">
        <f t="shared" si="6"/>
        <v>0</v>
      </c>
      <c r="G22" s="434"/>
      <c r="H22" s="227">
        <f>(F22*G6)</f>
        <v>0</v>
      </c>
      <c r="I22" s="246">
        <f>'EXPERIMENTÁLNY VÝVOJ'!H39:J39</f>
        <v>0</v>
      </c>
      <c r="J22" s="222">
        <f>'EXPERIMENTÁLNY VÝVOJ'!K39</f>
        <v>0</v>
      </c>
      <c r="K22" s="222">
        <f>'EXPERIMENTÁLNY VÝVOJ'!N39</f>
        <v>0</v>
      </c>
      <c r="L22" s="222">
        <f t="shared" si="7"/>
        <v>0</v>
      </c>
      <c r="M22" s="406"/>
      <c r="N22" s="233">
        <f>L22*M6</f>
        <v>0</v>
      </c>
      <c r="O22" s="234">
        <f t="shared" si="8"/>
        <v>0</v>
      </c>
    </row>
    <row r="23" spans="1:16" ht="15" customHeight="1" x14ac:dyDescent="0.25">
      <c r="A23" s="420"/>
      <c r="B23" s="240" t="s">
        <v>22</v>
      </c>
      <c r="C23" s="246">
        <f>'PRIEMYSELNÝ VÝSKUM'!H40</f>
        <v>0</v>
      </c>
      <c r="D23" s="222">
        <f>'PRIEMYSELNÝ VÝSKUM'!K40</f>
        <v>0</v>
      </c>
      <c r="E23" s="222">
        <f>'PRIEMYSELNÝ VÝSKUM'!N40</f>
        <v>0</v>
      </c>
      <c r="F23" s="222">
        <f t="shared" si="6"/>
        <v>0</v>
      </c>
      <c r="G23" s="434"/>
      <c r="H23" s="226">
        <f>(F23*G6)</f>
        <v>0</v>
      </c>
      <c r="I23" s="246">
        <f>'EXPERIMENTÁLNY VÝVOJ'!H40:J40</f>
        <v>0</v>
      </c>
      <c r="J23" s="222">
        <f>'EXPERIMENTÁLNY VÝVOJ'!K40</f>
        <v>0</v>
      </c>
      <c r="K23" s="222">
        <f>'EXPERIMENTÁLNY VÝVOJ'!N40</f>
        <v>0</v>
      </c>
      <c r="L23" s="223">
        <f t="shared" si="7"/>
        <v>0</v>
      </c>
      <c r="M23" s="406"/>
      <c r="N23" s="233">
        <f>L23*M6</f>
        <v>0</v>
      </c>
      <c r="O23" s="234">
        <f t="shared" si="8"/>
        <v>0</v>
      </c>
    </row>
    <row r="24" spans="1:16" ht="15" customHeight="1" x14ac:dyDescent="0.25">
      <c r="A24" s="420"/>
      <c r="B24" s="240" t="s">
        <v>69</v>
      </c>
      <c r="C24" s="246">
        <f>'PRIEMYSELNÝ VÝSKUM'!H41</f>
        <v>0</v>
      </c>
      <c r="D24" s="222">
        <f>'PRIEMYSELNÝ VÝSKUM'!K41</f>
        <v>0</v>
      </c>
      <c r="E24" s="222">
        <f>'PRIEMYSELNÝ VÝSKUM'!N41</f>
        <v>0</v>
      </c>
      <c r="F24" s="222">
        <f t="shared" si="6"/>
        <v>0</v>
      </c>
      <c r="G24" s="434"/>
      <c r="H24" s="225">
        <f>(F24*G6)</f>
        <v>0</v>
      </c>
      <c r="I24" s="246">
        <f>'EXPERIMENTÁLNY VÝVOJ'!H41:J41</f>
        <v>0</v>
      </c>
      <c r="J24" s="222">
        <f>'EXPERIMENTÁLNY VÝVOJ'!K41</f>
        <v>0</v>
      </c>
      <c r="K24" s="222">
        <f>'EXPERIMENTÁLNY VÝVOJ'!N41</f>
        <v>0</v>
      </c>
      <c r="L24" s="248">
        <f t="shared" si="7"/>
        <v>0</v>
      </c>
      <c r="M24" s="406"/>
      <c r="N24" s="233">
        <f>L24*M6</f>
        <v>0</v>
      </c>
      <c r="O24" s="234">
        <f t="shared" si="8"/>
        <v>0</v>
      </c>
    </row>
    <row r="25" spans="1:16" ht="15" customHeight="1" x14ac:dyDescent="0.25">
      <c r="A25" s="420"/>
      <c r="B25" s="240" t="s">
        <v>23</v>
      </c>
      <c r="C25" s="246">
        <f>'PRIEMYSELNÝ VÝSKUM'!H42</f>
        <v>0</v>
      </c>
      <c r="D25" s="222">
        <f>'PRIEMYSELNÝ VÝSKUM'!K42</f>
        <v>0</v>
      </c>
      <c r="E25" s="222">
        <f>'PRIEMYSELNÝ VÝSKUM'!N42</f>
        <v>0</v>
      </c>
      <c r="F25" s="222">
        <f t="shared" si="6"/>
        <v>0</v>
      </c>
      <c r="G25" s="434"/>
      <c r="H25" s="227">
        <f>(F25*G6)</f>
        <v>0</v>
      </c>
      <c r="I25" s="246">
        <f>'EXPERIMENTÁLNY VÝVOJ'!H42:J42</f>
        <v>0</v>
      </c>
      <c r="J25" s="222">
        <f>'EXPERIMENTÁLNY VÝVOJ'!K42</f>
        <v>0</v>
      </c>
      <c r="K25" s="222">
        <f>'EXPERIMENTÁLNY VÝVOJ'!N42</f>
        <v>0</v>
      </c>
      <c r="L25" s="222">
        <f t="shared" si="7"/>
        <v>0</v>
      </c>
      <c r="M25" s="406"/>
      <c r="N25" s="233">
        <f>L25*M6</f>
        <v>0</v>
      </c>
      <c r="O25" s="234">
        <f t="shared" si="8"/>
        <v>0</v>
      </c>
    </row>
    <row r="26" spans="1:16" ht="15" customHeight="1" x14ac:dyDescent="0.25">
      <c r="A26" s="420"/>
      <c r="B26" s="240" t="s">
        <v>25</v>
      </c>
      <c r="C26" s="246">
        <f>'PRIEMYSELNÝ VÝSKUM'!H43</f>
        <v>0</v>
      </c>
      <c r="D26" s="222">
        <f>'PRIEMYSELNÝ VÝSKUM'!K43</f>
        <v>0</v>
      </c>
      <c r="E26" s="248">
        <f>'PRIEMYSELNÝ VÝSKUM'!N43</f>
        <v>0</v>
      </c>
      <c r="F26" s="222">
        <f t="shared" si="6"/>
        <v>0</v>
      </c>
      <c r="G26" s="434"/>
      <c r="H26" s="227">
        <f>(F26*G6)</f>
        <v>0</v>
      </c>
      <c r="I26" s="246">
        <f>'EXPERIMENTÁLNY VÝVOJ'!H43:J43</f>
        <v>0</v>
      </c>
      <c r="J26" s="222">
        <f>'EXPERIMENTÁLNY VÝVOJ'!K43</f>
        <v>0</v>
      </c>
      <c r="K26" s="222">
        <f>'EXPERIMENTÁLNY VÝVOJ'!N43</f>
        <v>0</v>
      </c>
      <c r="L26" s="223">
        <f t="shared" si="7"/>
        <v>0</v>
      </c>
      <c r="M26" s="406"/>
      <c r="N26" s="233">
        <f>L26*M6</f>
        <v>0</v>
      </c>
      <c r="O26" s="234">
        <f t="shared" si="8"/>
        <v>0</v>
      </c>
    </row>
    <row r="27" spans="1:16" ht="15" customHeight="1" x14ac:dyDescent="0.25">
      <c r="A27" s="420"/>
      <c r="B27" s="240" t="s">
        <v>9</v>
      </c>
      <c r="C27" s="246">
        <f>'PRIEMYSELNÝ VÝSKUM'!H44</f>
        <v>0</v>
      </c>
      <c r="D27" s="222">
        <f>'PRIEMYSELNÝ VÝSKUM'!K44</f>
        <v>0</v>
      </c>
      <c r="E27" s="222">
        <f>'PRIEMYSELNÝ VÝSKUM'!N44</f>
        <v>0</v>
      </c>
      <c r="F27" s="222">
        <f t="shared" si="6"/>
        <v>0</v>
      </c>
      <c r="G27" s="434"/>
      <c r="H27" s="227">
        <f>(F27*G6)</f>
        <v>0</v>
      </c>
      <c r="I27" s="246">
        <f>'EXPERIMENTÁLNY VÝVOJ'!H44:J44</f>
        <v>0</v>
      </c>
      <c r="J27" s="222">
        <f>'EXPERIMENTÁLNY VÝVOJ'!K44</f>
        <v>0</v>
      </c>
      <c r="K27" s="222">
        <f>'EXPERIMENTÁLNY VÝVOJ'!N44</f>
        <v>0</v>
      </c>
      <c r="L27" s="222">
        <f t="shared" si="7"/>
        <v>0</v>
      </c>
      <c r="M27" s="406"/>
      <c r="N27" s="233">
        <f>L27*M6</f>
        <v>0</v>
      </c>
      <c r="O27" s="234">
        <f t="shared" si="8"/>
        <v>0</v>
      </c>
    </row>
    <row r="28" spans="1:16" ht="15" customHeight="1" thickBot="1" x14ac:dyDescent="0.3">
      <c r="A28" s="420"/>
      <c r="B28" s="241" t="s">
        <v>63</v>
      </c>
      <c r="C28" s="229">
        <f>'PRIEMYSELNÝ VÝSKUM'!H45</f>
        <v>0</v>
      </c>
      <c r="D28" s="229">
        <f>'PRIEMYSELNÝ VÝSKUM'!K45</f>
        <v>0</v>
      </c>
      <c r="E28" s="229">
        <f>'PRIEMYSELNÝ VÝSKUM'!N45</f>
        <v>0</v>
      </c>
      <c r="F28" s="248">
        <f t="shared" si="6"/>
        <v>0</v>
      </c>
      <c r="G28" s="434"/>
      <c r="H28" s="226">
        <f>(F28*G6)</f>
        <v>0</v>
      </c>
      <c r="I28" s="229">
        <f>'EXPERIMENTÁLNY VÝVOJ'!H45:J45</f>
        <v>0</v>
      </c>
      <c r="J28" s="229">
        <f>'EXPERIMENTÁLNY VÝVOJ'!K45</f>
        <v>0</v>
      </c>
      <c r="K28" s="229">
        <f>'EXPERIMENTÁLNY VÝVOJ'!N45</f>
        <v>0</v>
      </c>
      <c r="L28" s="223">
        <f t="shared" si="7"/>
        <v>0</v>
      </c>
      <c r="M28" s="406"/>
      <c r="N28" s="233">
        <f>L28*M6</f>
        <v>0</v>
      </c>
      <c r="O28" s="249">
        <f t="shared" si="8"/>
        <v>0</v>
      </c>
    </row>
    <row r="29" spans="1:16" ht="25.5" customHeight="1" thickBot="1" x14ac:dyDescent="0.3">
      <c r="A29" s="407" t="s">
        <v>70</v>
      </c>
      <c r="B29" s="408"/>
      <c r="C29" s="409">
        <f>SUM(H18:H28)</f>
        <v>0</v>
      </c>
      <c r="D29" s="410"/>
      <c r="E29" s="410"/>
      <c r="F29" s="410"/>
      <c r="G29" s="410"/>
      <c r="H29" s="411"/>
      <c r="I29" s="412">
        <f>SUM(N18:N28)</f>
        <v>0</v>
      </c>
      <c r="J29" s="413"/>
      <c r="K29" s="413"/>
      <c r="L29" s="413"/>
      <c r="M29" s="413"/>
      <c r="N29" s="414"/>
      <c r="O29" s="250">
        <f>SUM(O18:O28)</f>
        <v>0</v>
      </c>
    </row>
    <row r="30" spans="1:16" ht="33" customHeight="1" thickBot="1" x14ac:dyDescent="0.45">
      <c r="A30" s="398" t="s">
        <v>87</v>
      </c>
      <c r="B30" s="398"/>
      <c r="C30" s="398"/>
      <c r="D30" s="398"/>
      <c r="E30" s="398"/>
      <c r="F30" s="398"/>
      <c r="G30" s="398"/>
      <c r="H30" s="398"/>
      <c r="I30" s="398"/>
      <c r="J30" s="398"/>
      <c r="K30" s="398"/>
      <c r="L30" s="398"/>
      <c r="M30" s="398"/>
      <c r="N30" s="398"/>
      <c r="O30" s="251">
        <f>O17+O29</f>
        <v>0</v>
      </c>
    </row>
    <row r="32" spans="1:16" x14ac:dyDescent="0.25">
      <c r="A32" s="41" t="s">
        <v>47</v>
      </c>
      <c r="B32" s="40" t="s">
        <v>94</v>
      </c>
    </row>
    <row r="33" spans="1:10" x14ac:dyDescent="0.25">
      <c r="A33" s="41" t="s">
        <v>50</v>
      </c>
      <c r="B33" t="s">
        <v>95</v>
      </c>
      <c r="D33" s="67"/>
      <c r="E33" s="67"/>
      <c r="F33" s="67"/>
      <c r="G33" s="67"/>
      <c r="H33" s="67"/>
      <c r="I33" s="37"/>
      <c r="J33" s="37"/>
    </row>
    <row r="34" spans="1:10" x14ac:dyDescent="0.25">
      <c r="A34" s="41" t="s">
        <v>53</v>
      </c>
      <c r="B34" t="s">
        <v>96</v>
      </c>
    </row>
    <row r="35" spans="1:10" x14ac:dyDescent="0.25">
      <c r="E35" s="37"/>
    </row>
  </sheetData>
  <sheetProtection password="CFEB" sheet="1" objects="1" scenarios="1"/>
  <mergeCells count="29">
    <mergeCell ref="A18:A28"/>
    <mergeCell ref="G18:G28"/>
    <mergeCell ref="A2:C2"/>
    <mergeCell ref="A3:C3"/>
    <mergeCell ref="A17:B17"/>
    <mergeCell ref="C17:H17"/>
    <mergeCell ref="I17:N17"/>
    <mergeCell ref="A5:C5"/>
    <mergeCell ref="G9:G16"/>
    <mergeCell ref="C12:F12"/>
    <mergeCell ref="H12:K12"/>
    <mergeCell ref="M9:M16"/>
    <mergeCell ref="N12:O12"/>
    <mergeCell ref="A30:N30"/>
    <mergeCell ref="A1:O1"/>
    <mergeCell ref="D5:O5"/>
    <mergeCell ref="D4:O4"/>
    <mergeCell ref="D3:O3"/>
    <mergeCell ref="D2:O2"/>
    <mergeCell ref="M18:M28"/>
    <mergeCell ref="A29:B29"/>
    <mergeCell ref="C29:H29"/>
    <mergeCell ref="I29:N29"/>
    <mergeCell ref="A4:C4"/>
    <mergeCell ref="I7:N7"/>
    <mergeCell ref="C7:H7"/>
    <mergeCell ref="O7:O8"/>
    <mergeCell ref="A7:B7"/>
    <mergeCell ref="A8:A16"/>
  </mergeCells>
  <conditionalFormatting sqref="C18">
    <cfRule type="containsErrors" dxfId="19" priority="5">
      <formula>ISERROR(C18)</formula>
    </cfRule>
  </conditionalFormatting>
  <conditionalFormatting sqref="D2:O2">
    <cfRule type="cellIs" dxfId="18" priority="4" operator="equal">
      <formula>0</formula>
    </cfRule>
  </conditionalFormatting>
  <conditionalFormatting sqref="D3:O5">
    <cfRule type="cellIs" dxfId="17" priority="3" operator="equal">
      <formula>0</formula>
    </cfRule>
  </conditionalFormatting>
  <conditionalFormatting sqref="G18:G28">
    <cfRule type="cellIs" dxfId="16" priority="2" operator="equal">
      <formula>0</formula>
    </cfRule>
  </conditionalFormatting>
  <conditionalFormatting sqref="M18:M28">
    <cfRule type="cellIs" dxfId="15" priority="1" operator="equal">
      <formula>0</formula>
    </cfRule>
  </conditionalFormatting>
  <pageMargins left="0.25" right="0.25" top="0.75" bottom="0.75" header="0.3" footer="0.3"/>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2"/>
  <sheetViews>
    <sheetView view="pageBreakPreview" zoomScale="60" zoomScaleNormal="100" workbookViewId="0">
      <selection activeCell="I8" sqref="I8"/>
    </sheetView>
  </sheetViews>
  <sheetFormatPr defaultRowHeight="15" x14ac:dyDescent="0.25"/>
  <cols>
    <col min="1" max="1" width="9.140625" customWidth="1"/>
    <col min="2" max="2" width="35.85546875" style="27" customWidth="1"/>
    <col min="3" max="3" width="46.42578125" style="28" customWidth="1"/>
    <col min="7" max="8" width="9.140625" customWidth="1"/>
  </cols>
  <sheetData>
    <row r="1" spans="1:9" ht="18.75" x14ac:dyDescent="0.3">
      <c r="A1" s="17">
        <v>600</v>
      </c>
      <c r="B1" s="557" t="s">
        <v>32</v>
      </c>
      <c r="C1" s="557"/>
    </row>
    <row r="2" spans="1:9" ht="150" x14ac:dyDescent="0.25">
      <c r="A2" s="18">
        <v>610</v>
      </c>
      <c r="B2" s="19" t="s">
        <v>33</v>
      </c>
      <c r="C2" s="20" t="s">
        <v>34</v>
      </c>
    </row>
    <row r="3" spans="1:9" ht="75" x14ac:dyDescent="0.25">
      <c r="A3" s="21">
        <v>620</v>
      </c>
      <c r="B3" s="22" t="s">
        <v>35</v>
      </c>
      <c r="C3" s="23" t="s">
        <v>36</v>
      </c>
    </row>
    <row r="4" spans="1:9" ht="90" x14ac:dyDescent="0.25">
      <c r="A4" s="21">
        <v>630</v>
      </c>
      <c r="B4" s="22" t="s">
        <v>37</v>
      </c>
      <c r="C4" s="23" t="s">
        <v>38</v>
      </c>
    </row>
    <row r="5" spans="1:9" ht="60" x14ac:dyDescent="0.25">
      <c r="A5" s="21">
        <v>650</v>
      </c>
      <c r="B5" s="22" t="s">
        <v>39</v>
      </c>
      <c r="C5" s="23" t="s">
        <v>40</v>
      </c>
    </row>
    <row r="7" spans="1:9" ht="18.75" x14ac:dyDescent="0.25">
      <c r="A7" s="24">
        <v>700</v>
      </c>
      <c r="B7" s="558" t="s">
        <v>41</v>
      </c>
      <c r="C7" s="558"/>
    </row>
    <row r="8" spans="1:9" ht="45" x14ac:dyDescent="0.25">
      <c r="A8" s="559">
        <v>710</v>
      </c>
      <c r="B8" s="561" t="s">
        <v>42</v>
      </c>
      <c r="C8" s="25" t="s">
        <v>43</v>
      </c>
      <c r="I8" s="37"/>
    </row>
    <row r="9" spans="1:9" ht="30" x14ac:dyDescent="0.25">
      <c r="A9" s="560"/>
      <c r="B9" s="562"/>
      <c r="C9" s="26" t="s">
        <v>44</v>
      </c>
    </row>
    <row r="11" spans="1:9" ht="57" customHeight="1" x14ac:dyDescent="0.25">
      <c r="A11" s="563" t="s">
        <v>46</v>
      </c>
      <c r="B11" s="563"/>
      <c r="C11" s="563"/>
    </row>
    <row r="12" spans="1:9" ht="15" customHeight="1" x14ac:dyDescent="0.25">
      <c r="A12" s="556" t="s">
        <v>45</v>
      </c>
      <c r="B12" s="556"/>
      <c r="C12" s="556"/>
    </row>
  </sheetData>
  <mergeCells count="6">
    <mergeCell ref="A12:C12"/>
    <mergeCell ref="B1:C1"/>
    <mergeCell ref="B7:C7"/>
    <mergeCell ref="A8:A9"/>
    <mergeCell ref="B8:B9"/>
    <mergeCell ref="A11:C11"/>
  </mergeCells>
  <hyperlinks>
    <hyperlink ref="A12" r:id="rId1"/>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5</vt:i4>
      </vt:variant>
    </vt:vector>
  </HeadingPairs>
  <TitlesOfParts>
    <vt:vector size="5" baseType="lpstr">
      <vt:lpstr>CELKOVÝ ROZPOČET</vt:lpstr>
      <vt:lpstr>PRIEMYSELNÝ VÝSKUM</vt:lpstr>
      <vt:lpstr>EXPERIMENTÁLNY VÝVOJ</vt:lpstr>
      <vt:lpstr>DOTÁCIA A INTENZITA POMOCI</vt:lpstr>
      <vt:lpstr>Vysvetlivky-zaradenie výdavkov</vt:lpstr>
    </vt:vector>
  </TitlesOfParts>
  <Manager>Borza Vladimir</Manager>
  <Company>SIEA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Maresova Daniela;Motlova Lucia</dc:creator>
  <cp:lastModifiedBy>Vanco Lucia</cp:lastModifiedBy>
  <cp:lastPrinted>2017-10-23T13:55:33Z</cp:lastPrinted>
  <dcterms:created xsi:type="dcterms:W3CDTF">2016-07-06T06:51:48Z</dcterms:created>
  <dcterms:modified xsi:type="dcterms:W3CDTF">2017-11-15T13:51:31Z</dcterms:modified>
</cp:coreProperties>
</file>