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ricisinova\Desktop\MH SR\2022-07_priorizácia recenzne konanie\Final\"/>
    </mc:Choice>
  </mc:AlternateContent>
  <bookViews>
    <workbookView xWindow="0" yWindow="0" windowWidth="28800" windowHeight="13380"/>
  </bookViews>
  <sheets>
    <sheet name="FINAL" sheetId="5" r:id="rId1"/>
    <sheet name="Data" sheetId="1" r:id="rId2"/>
    <sheet name="Zroje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5" l="1"/>
  <c r="H10" i="5"/>
  <c r="H9" i="5"/>
  <c r="H8" i="5"/>
  <c r="H7" i="5"/>
  <c r="H6" i="5"/>
  <c r="H5" i="5"/>
  <c r="H4" i="5"/>
  <c r="H3" i="5"/>
  <c r="H2" i="5"/>
  <c r="G11" i="5"/>
  <c r="G10" i="5"/>
  <c r="G9" i="5"/>
  <c r="G8" i="5"/>
  <c r="G7" i="5"/>
  <c r="G6" i="5"/>
  <c r="G5" i="5"/>
  <c r="G4" i="5"/>
  <c r="G3" i="5"/>
  <c r="G2" i="5"/>
  <c r="F11" i="5"/>
  <c r="F10" i="5"/>
  <c r="F9" i="5"/>
  <c r="F8" i="5"/>
  <c r="F7" i="5"/>
  <c r="F6" i="5"/>
  <c r="F5" i="5"/>
  <c r="I5" i="5" s="1"/>
  <c r="F4" i="5"/>
  <c r="F3" i="5"/>
  <c r="F2" i="5"/>
  <c r="I2" i="5" l="1"/>
  <c r="I7" i="5"/>
  <c r="I9" i="5"/>
  <c r="I4" i="5"/>
  <c r="I6" i="5"/>
  <c r="I11" i="5"/>
  <c r="I8" i="5"/>
  <c r="I10" i="5"/>
  <c r="I3" i="5"/>
</calcChain>
</file>

<file path=xl/comments1.xml><?xml version="1.0" encoding="utf-8"?>
<comments xmlns="http://schemas.openxmlformats.org/spreadsheetml/2006/main">
  <authors>
    <author>Beckova Jana</author>
  </authors>
  <commentList>
    <comment ref="I1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Beckova Jana:
</t>
        </r>
        <r>
          <rPr>
            <sz val="9"/>
            <color indexed="81"/>
            <rFont val="Segoe UI"/>
            <family val="2"/>
            <charset val="238"/>
          </rPr>
          <t>https://www.minzp.sk/iep/strategicke-materialy/priorizacia-investicnych-projektov-rezorte-ministerstva-zivotneho-prostredia-sr.html</t>
        </r>
        <r>
          <rPr>
            <sz val="9"/>
            <color indexed="81"/>
            <rFont val="Segoe UI"/>
            <family val="2"/>
            <charset val="238"/>
          </rPr>
          <t xml:space="preserve">
- podla metodiky max 96b
- v ramci bodovania MZP najviac 61b
</t>
        </r>
      </text>
    </comment>
    <comment ref="B2" authorId="0" shapeId="0">
      <text>
        <r>
          <rPr>
            <b/>
            <sz val="9"/>
            <color indexed="81"/>
            <rFont val="Segoe UI"/>
            <family val="2"/>
            <charset val="238"/>
          </rPr>
          <t>Beckova Jana:</t>
        </r>
        <r>
          <rPr>
            <sz val="9"/>
            <color indexed="81"/>
            <rFont val="Segoe UI"/>
            <family val="2"/>
            <charset val="238"/>
          </rPr>
          <t xml:space="preserve">
??? OVERIT 
Slovinky - ťažba a úprava rúd vedená aj v registri B aj v zozname projektov MZP</t>
        </r>
      </text>
    </comment>
  </commentList>
</comments>
</file>

<file path=xl/sharedStrings.xml><?xml version="1.0" encoding="utf-8"?>
<sst xmlns="http://schemas.openxmlformats.org/spreadsheetml/2006/main" count="136" uniqueCount="77">
  <si>
    <t>Rudné Bane</t>
  </si>
  <si>
    <t>Projekt</t>
  </si>
  <si>
    <t>Operačný program SLOVENSKO</t>
  </si>
  <si>
    <t>Slovinky - oporný múr pri potoku</t>
  </si>
  <si>
    <t>Vajsková - sanácia skládky nebezpečného odpadu po hutníckej činnosti</t>
  </si>
  <si>
    <t>Predpokladaná cena</t>
  </si>
  <si>
    <t>Bardejov - areál SNAHA v.d.</t>
  </si>
  <si>
    <t>Bardejov - areál Bardejovských strojární (ZŤS)</t>
  </si>
  <si>
    <t>Vlčkovce - bývalá obaľovačka bitumenových zmesí</t>
  </si>
  <si>
    <t>Smolník - ťažba pyritových rúd</t>
  </si>
  <si>
    <t>Pozdišovce - objekty bývalých štátnych hmotných rezerv</t>
  </si>
  <si>
    <t>Boldog - S od obce - sklad pesticídov</t>
  </si>
  <si>
    <t>Banská Štiavnica - halda Nová jama</t>
  </si>
  <si>
    <t>Banská Štiavnica - banský areál Nová Jama</t>
  </si>
  <si>
    <t>x</t>
  </si>
  <si>
    <t>Klasifikácia envirozataze</t>
  </si>
  <si>
    <t xml:space="preserve"> EZ s vysokou prioritou (K &gt; 65)</t>
  </si>
  <si>
    <t>EZ so strednou prioritou (K 35 - 65)</t>
  </si>
  <si>
    <t>Register B</t>
  </si>
  <si>
    <t>Register B/Register C</t>
  </si>
  <si>
    <t>Register A/Register C</t>
  </si>
  <si>
    <t>Enviroportal - register*</t>
  </si>
  <si>
    <t>Register A</t>
  </si>
  <si>
    <t>Register C</t>
  </si>
  <si>
    <t>Register D</t>
  </si>
  <si>
    <t>*</t>
  </si>
  <si>
    <t>Pravdepodobná environmentálna záťaž</t>
  </si>
  <si>
    <t>Environmentálna záťaž</t>
  </si>
  <si>
    <t>Sanovaná, rekultivovaná lokalita</t>
  </si>
  <si>
    <t>Environmentálna záťaž vyradená z registrov</t>
  </si>
  <si>
    <t xml:space="preserve">
Celková hodnota klasifikácie za časti K1, K2 a K3</t>
  </si>
  <si>
    <t>Projekty envirozataze MZP - Skore</t>
  </si>
  <si>
    <t>Štátny program sanácie enviromentálnych záťaží 2022-2027</t>
  </si>
  <si>
    <t>Najrizikovejšie lokality z hľadiska potreby realizácie sanácie;
Lokalika navrhovaná na sanáciu bez dostatočných informácií k stanoveniu nákladov</t>
  </si>
  <si>
    <t>Geologický prieskum ukončený, monitorovanie realizované ŠGÚDŠ*
Lokalita s EZ odporúčaná na sanáciu - podľa priority na základe výsledkov AR 11 miesto</t>
  </si>
  <si>
    <t>Navrhované na riešenie MH SR
Lokalita navrhnutá na geologický prieskum, vrátane analýzy rizika, príp. štúdie uskutočniteľnosti</t>
  </si>
  <si>
    <t>Lokalita, ktorá bola navrhnutá na monitorovanie v ŠPS EZ 2016 – 2021, ale monitorovanie nebolo realizované
Navrhované na riešenie MH SR
Lokalita navrhnutá na geologický prieskum, vrátane analýzy rizika, príp. štúdie uskutočniteľnosti</t>
  </si>
  <si>
    <t>Geologický prieskum ukončený, monitorovanie realizované ŠGÚDŠ - Lokalita, na ktorej boli zastavené konania o určení povinnej osoby, ale nebolo vydané uznesenie vlády SR s určením príslušného ministerstva v rámci ŠPS EZ 2016 – 2021
Lokalita navrhnutá na sanáciu v zmysle plánovaných projektov geologických úloh, štúdií uskutočniteľnosti sanácie a plánov prác</t>
  </si>
  <si>
    <t>Lokalita navrhnutá na sanáciu v zmysle plánovaných projektov geologických úloh, štúdií uskutočniteľnosti sanácie a plánov prác</t>
  </si>
  <si>
    <t>Geologický prieskum ukončený, monitorovanie realizované ŠGÚDŠ v rámci ŠPS EZ 2016 – 2021
Lokalita navrhnutá na sanáciu v zmysle plánovaných projektov geologických úloh, štúdií uskutočniteľnosti sanácie a plánov prác</t>
  </si>
  <si>
    <t>Lokalita, na ktorej boli zastavené konania o určení povinnej osoby, ale nebolo vydané uznesenie vlády SR s určením príslušného ministerstva v rámci ŠPS EZ 2016 – 2021
Navrhované na riešenie MH SR
Lokalita navrhnutá na geologický prieskum, vrátane analýzy rizika, príp. štúdie uskutočniteľnosti</t>
  </si>
  <si>
    <t>Monitorovanie realizované ŠGÚDŠ, návrh na pokračovanie monitorovania
Navrhované na riešenie MH SR
Lokalita navrhnutá na geologický prieskum, vrátane analýzy rizika, príp. štúdie uskutočniteľnosti</t>
  </si>
  <si>
    <t>MHSR ešte nie je určená ako povinná osoba</t>
  </si>
  <si>
    <t>poznámky</t>
  </si>
  <si>
    <t>celá oblasť Slovinky sú vedené ako envirozáťaž, tu ide len o sanáciu časti</t>
  </si>
  <si>
    <t>Povinná osoba</t>
  </si>
  <si>
    <t>áno</t>
  </si>
  <si>
    <t>nie</t>
  </si>
  <si>
    <t>Investičný zámer</t>
  </si>
  <si>
    <t>Investor</t>
  </si>
  <si>
    <t>Rudné bane š.p.</t>
  </si>
  <si>
    <t>MH SR</t>
  </si>
  <si>
    <t>9.-10.</t>
  </si>
  <si>
    <t>1.</t>
  </si>
  <si>
    <t>2.</t>
  </si>
  <si>
    <t>3.</t>
  </si>
  <si>
    <t>4.</t>
  </si>
  <si>
    <t>5.</t>
  </si>
  <si>
    <t>6.</t>
  </si>
  <si>
    <t>7.</t>
  </si>
  <si>
    <t>8.</t>
  </si>
  <si>
    <t>Poradie</t>
  </si>
  <si>
    <t>Finančná záťaž</t>
  </si>
  <si>
    <t>Skóre MŽP</t>
  </si>
  <si>
    <t>Celková hodnota klasifikácie</t>
  </si>
  <si>
    <t>Kategória priorít</t>
  </si>
  <si>
    <t>P.č.</t>
  </si>
  <si>
    <t>Štátny program sanácie environmentálnych záťaží 2022 – 2027</t>
  </si>
  <si>
    <t>https://www.enviroportal.sk/sk/eia/detail/statny-program-sanacie-environmentalnych-zatazi-2022-2027</t>
  </si>
  <si>
    <t>Environmentálne záťaže - informačný systém</t>
  </si>
  <si>
    <t>https://envirozataze.enviroportal.sk/</t>
  </si>
  <si>
    <t>https://www.minzp.sk/iep/strategicke-materialy/priorizacia-investicnych-projektov-rezorte-ministerstva-zivotneho-prostredia-sr.html</t>
  </si>
  <si>
    <t>Metodika aj zoznam MŽP</t>
  </si>
  <si>
    <t>Príručka k analýze nákladov a prínosov environmentálnych projektov</t>
  </si>
  <si>
    <t>https://www.minzp.sk/files/iep/cba_metodika.pdf</t>
  </si>
  <si>
    <t>https://www.slov-lex.sk/legislativne-procesy/-/SK/LP/2021/34</t>
  </si>
  <si>
    <t>Program prevencie a manažmentu rizík vyplývajúcich z opustených a uzavretých úložísk ťažobného odpadu (2021-2027)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</si>
</sst>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Segoe UI Semilight"/>
      <family val="2"/>
      <charset val="238"/>
    </font>
    <font>
      <b/>
      <sz val="11"/>
      <color theme="0"/>
      <name val="Segoe UI Semilight"/>
      <family val="2"/>
      <charset val="238"/>
    </font>
    <font>
      <sz val="11"/>
      <color theme="1"/>
      <name val="Segoe UI Semilight"/>
      <family val="2"/>
      <charset val="238"/>
    </font>
    <font>
      <sz val="11"/>
      <color rgb="FF1F497D"/>
      <name val="Segoe UI Semilight"/>
      <family val="2"/>
      <charset val="238"/>
    </font>
    <font>
      <u/>
      <sz val="11"/>
      <color theme="10"/>
      <name val="Segoe UI Semilight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theme="0"/>
      </left>
      <right style="dotted">
        <color theme="0"/>
      </right>
      <top/>
      <bottom/>
      <diagonal/>
    </border>
    <border>
      <left/>
      <right style="dotted">
        <color theme="0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3" fontId="6" fillId="0" borderId="0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6" fillId="8" borderId="0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4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 wrapText="1"/>
    </xf>
    <xf numFmtId="4" fontId="6" fillId="3" borderId="10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 wrapText="1"/>
    </xf>
    <xf numFmtId="3" fontId="6" fillId="3" borderId="1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 wrapText="1"/>
    </xf>
    <xf numFmtId="3" fontId="6" fillId="3" borderId="14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 wrapText="1"/>
    </xf>
    <xf numFmtId="3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 wrapText="1"/>
    </xf>
    <xf numFmtId="3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16" fontId="6" fillId="3" borderId="9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 wrapText="1"/>
    </xf>
    <xf numFmtId="3" fontId="6" fillId="3" borderId="8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 wrapText="1"/>
    </xf>
    <xf numFmtId="3" fontId="6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vertical="center"/>
    </xf>
    <xf numFmtId="0" fontId="7" fillId="0" borderId="0" xfId="0" applyFont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nzp.sk/iep/strategicke-materialy/priorizacia-investicnych-projektov-rezorte-ministerstva-zivotneho-prostredia-sr.html" TargetMode="External"/><Relationship Id="rId2" Type="http://schemas.openxmlformats.org/officeDocument/2006/relationships/hyperlink" Target="https://envirozataze.enviroportal.sk/" TargetMode="External"/><Relationship Id="rId1" Type="http://schemas.openxmlformats.org/officeDocument/2006/relationships/hyperlink" Target="https://www.enviroportal.sk/sk/eia/detail/statny-program-sanacie-environmentalnych-zatazi-2022-2027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slov-lex.sk/legislativne-procesy/-/SK/LP/2021/34" TargetMode="External"/><Relationship Id="rId4" Type="http://schemas.openxmlformats.org/officeDocument/2006/relationships/hyperlink" Target="https://www.minzp.sk/files/iep/cba_metodik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60" zoomScaleNormal="60" workbookViewId="0">
      <selection activeCell="C15" sqref="C15"/>
    </sheetView>
  </sheetViews>
  <sheetFormatPr defaultColWidth="8.90625" defaultRowHeight="16.5" x14ac:dyDescent="0.45"/>
  <cols>
    <col min="1" max="1" width="18.81640625" style="1" customWidth="1"/>
    <col min="2" max="2" width="0.453125" style="1" customWidth="1"/>
    <col min="3" max="9" width="43.1796875" style="1" customWidth="1"/>
    <col min="10" max="10" width="15.453125" style="1" bestFit="1" customWidth="1"/>
    <col min="11" max="16384" width="8.90625" style="1"/>
  </cols>
  <sheetData>
    <row r="1" spans="1:10" x14ac:dyDescent="0.45">
      <c r="A1" s="22" t="s">
        <v>61</v>
      </c>
      <c r="B1" s="22"/>
      <c r="C1" s="23" t="s">
        <v>49</v>
      </c>
      <c r="D1" s="22" t="s">
        <v>48</v>
      </c>
      <c r="E1" s="23" t="s">
        <v>45</v>
      </c>
      <c r="F1" s="23" t="s">
        <v>62</v>
      </c>
      <c r="G1" s="23" t="s">
        <v>63</v>
      </c>
      <c r="H1" s="23" t="s">
        <v>64</v>
      </c>
      <c r="I1" s="23" t="s">
        <v>65</v>
      </c>
    </row>
    <row r="2" spans="1:10" ht="35" customHeight="1" x14ac:dyDescent="0.45">
      <c r="A2" s="24" t="s">
        <v>53</v>
      </c>
      <c r="B2" s="24">
        <v>2</v>
      </c>
      <c r="C2" s="25" t="s">
        <v>50</v>
      </c>
      <c r="D2" s="26" t="s">
        <v>4</v>
      </c>
      <c r="E2" s="25" t="s">
        <v>46</v>
      </c>
      <c r="F2" s="27">
        <f>IFERROR(INDEX(Data!$F$2:$F$11,MATCH(FINAL!B2,Data!$A$2:$A$11,0))/INDEX(Data!$C$2:$C$11,MATCH(FINAL!B2,Data!$A$2:$A$11,0)),0)</f>
        <v>8.3333333333333329E-2</v>
      </c>
      <c r="G2" s="25">
        <f>IF(INDEX(Data!$I$2:$I$11,MATCH(FINAL!B2,Data!$A$2:$A$11,0))=0,0,INDEX(Data!$I$2:$I$11,MATCH(FINAL!B2,Data!$A$2:$A$11,0)))</f>
        <v>0</v>
      </c>
      <c r="H2" s="28">
        <f>IF(INDEX(Data!$L$2:$L$11,MATCH(FINAL!B2,Data!$A$2:$A$11,0))=0,0,INDEX(Data!$L$2:$L$11,MATCH(FINAL!B2,Data!$A$2:$A$11,0)))</f>
        <v>68</v>
      </c>
      <c r="I2" s="29">
        <f>IF(F2&gt;0,1,IF(AND(E2="áno",G2&gt;0),2,IF(AND(E2="áno",H2&gt;0),3,IF(AND(E2="nie",G2&gt;0),5,IF(AND(E2="nie",H2&gt;0,H2&gt;0),6,IF(E2="áno",4,7))))))</f>
        <v>1</v>
      </c>
      <c r="J2" s="16"/>
    </row>
    <row r="3" spans="1:10" ht="35" customHeight="1" x14ac:dyDescent="0.45">
      <c r="A3" s="30" t="s">
        <v>54</v>
      </c>
      <c r="B3" s="30">
        <v>1</v>
      </c>
      <c r="C3" s="31" t="s">
        <v>50</v>
      </c>
      <c r="D3" s="32" t="s">
        <v>3</v>
      </c>
      <c r="E3" s="31" t="s">
        <v>46</v>
      </c>
      <c r="F3" s="33">
        <f>IFERROR(INDEX(Data!$F$2:$F$11,MATCH(FINAL!B3,Data!$A$2:$A$11,0))/INDEX(Data!$C$2:$C$11,MATCH(FINAL!B3,Data!$A$2:$A$11,0)),0)</f>
        <v>0</v>
      </c>
      <c r="G3" s="31">
        <f>IF(INDEX(Data!$I$2:$I$11,MATCH(FINAL!B3,Data!$A$2:$A$11,0))=0,0,INDEX(Data!$I$2:$I$11,MATCH(FINAL!B3,Data!$A$2:$A$11,0)))</f>
        <v>46</v>
      </c>
      <c r="H3" s="34">
        <f>IF(INDEX(Data!$L$2:$L$11,MATCH(FINAL!B3,Data!$A$2:$A$11,0))=0,0,INDEX(Data!$L$2:$L$11,MATCH(FINAL!B3,Data!$A$2:$A$11,0)))</f>
        <v>70</v>
      </c>
      <c r="I3" s="35">
        <f t="shared" ref="I3:I11" si="0">IF(F3&gt;0,1,IF(AND(E3="áno",G3&gt;0),2,IF(AND(E3="áno",H3&gt;0),3,IF(AND(E3="nie",G3&gt;0),5,IF(AND(E3="nie",H3&gt;0,H3&gt;0),6,IF(E3="áno",4,7))))))</f>
        <v>2</v>
      </c>
      <c r="J3" s="16"/>
    </row>
    <row r="4" spans="1:10" ht="35" customHeight="1" x14ac:dyDescent="0.45">
      <c r="A4" s="36" t="s">
        <v>55</v>
      </c>
      <c r="B4" s="36">
        <v>6</v>
      </c>
      <c r="C4" s="37" t="s">
        <v>51</v>
      </c>
      <c r="D4" s="38" t="s">
        <v>9</v>
      </c>
      <c r="E4" s="37" t="s">
        <v>47</v>
      </c>
      <c r="F4" s="39">
        <f>IFERROR(INDEX(Data!$F$2:$F$11,MATCH(FINAL!B4,Data!$A$2:$A$11,0))/INDEX(Data!$C$2:$C$11,MATCH(FINAL!B4,Data!$A$2:$A$11,0)),0)</f>
        <v>0</v>
      </c>
      <c r="G4" s="37">
        <f>IF(INDEX(Data!$I$2:$I$11,MATCH(FINAL!B4,Data!$A$2:$A$11,0))=0,0,INDEX(Data!$I$2:$I$11,MATCH(FINAL!B4,Data!$A$2:$A$11,0)))</f>
        <v>60</v>
      </c>
      <c r="H4" s="40">
        <f>IF(INDEX(Data!$L$2:$L$11,MATCH(FINAL!B4,Data!$A$2:$A$11,0))=0,0,INDEX(Data!$L$2:$L$11,MATCH(FINAL!B4,Data!$A$2:$A$11,0)))</f>
        <v>102</v>
      </c>
      <c r="I4" s="41">
        <f t="shared" si="0"/>
        <v>5</v>
      </c>
      <c r="J4" s="16"/>
    </row>
    <row r="5" spans="1:10" ht="35" customHeight="1" x14ac:dyDescent="0.45">
      <c r="A5" s="42" t="s">
        <v>56</v>
      </c>
      <c r="B5" s="42">
        <v>3</v>
      </c>
      <c r="C5" s="43" t="s">
        <v>51</v>
      </c>
      <c r="D5" s="44" t="s">
        <v>6</v>
      </c>
      <c r="E5" s="43" t="s">
        <v>47</v>
      </c>
      <c r="F5" s="45">
        <f>IFERROR(INDEX(Data!$F$2:$F$11,MATCH(FINAL!B5,Data!$A$2:$A$11,0))/INDEX(Data!$C$2:$C$11,MATCH(FINAL!B5,Data!$A$2:$A$11,0)),0)</f>
        <v>0</v>
      </c>
      <c r="G5" s="43">
        <f>IF(INDEX(Data!$I$2:$I$11,MATCH(FINAL!B5,Data!$A$2:$A$11,0))=0,0,INDEX(Data!$I$2:$I$11,MATCH(FINAL!B5,Data!$A$2:$A$11,0)))</f>
        <v>42</v>
      </c>
      <c r="H5" s="46">
        <f>IF(INDEX(Data!$L$2:$L$11,MATCH(FINAL!B5,Data!$A$2:$A$11,0))=0,0,INDEX(Data!$L$2:$L$11,MATCH(FINAL!B5,Data!$A$2:$A$11,0)))</f>
        <v>76</v>
      </c>
      <c r="I5" s="47">
        <f t="shared" si="0"/>
        <v>5</v>
      </c>
      <c r="J5" s="16"/>
    </row>
    <row r="6" spans="1:10" ht="35" customHeight="1" x14ac:dyDescent="0.45">
      <c r="A6" s="42" t="s">
        <v>57</v>
      </c>
      <c r="B6" s="42">
        <v>7</v>
      </c>
      <c r="C6" s="43" t="s">
        <v>51</v>
      </c>
      <c r="D6" s="44" t="s">
        <v>10</v>
      </c>
      <c r="E6" s="43" t="s">
        <v>47</v>
      </c>
      <c r="F6" s="45">
        <f>IFERROR(INDEX(Data!$F$2:$F$11,MATCH(FINAL!B6,Data!$A$2:$A$11,0))/INDEX(Data!$C$2:$C$11,MATCH(FINAL!B6,Data!$A$2:$A$11,0)),0)</f>
        <v>0</v>
      </c>
      <c r="G6" s="43">
        <f>IF(INDEX(Data!$I$2:$I$11,MATCH(FINAL!B6,Data!$A$2:$A$11,0))=0,0,INDEX(Data!$I$2:$I$11,MATCH(FINAL!B6,Data!$A$2:$A$11,0)))</f>
        <v>21</v>
      </c>
      <c r="H6" s="46">
        <f>IF(INDEX(Data!$L$2:$L$11,MATCH(FINAL!B6,Data!$A$2:$A$11,0))=0,0,INDEX(Data!$L$2:$L$11,MATCH(FINAL!B6,Data!$A$2:$A$11,0)))</f>
        <v>69</v>
      </c>
      <c r="I6" s="47">
        <f t="shared" si="0"/>
        <v>5</v>
      </c>
      <c r="J6" s="16"/>
    </row>
    <row r="7" spans="1:10" ht="35" customHeight="1" x14ac:dyDescent="0.45">
      <c r="A7" s="48" t="s">
        <v>58</v>
      </c>
      <c r="B7" s="48">
        <v>8</v>
      </c>
      <c r="C7" s="49" t="s">
        <v>51</v>
      </c>
      <c r="D7" s="50" t="s">
        <v>11</v>
      </c>
      <c r="E7" s="49" t="s">
        <v>47</v>
      </c>
      <c r="F7" s="51">
        <f>IFERROR(INDEX(Data!$F$2:$F$11,MATCH(FINAL!B7,Data!$A$2:$A$11,0))/INDEX(Data!$C$2:$C$11,MATCH(FINAL!B7,Data!$A$2:$A$11,0)),0)</f>
        <v>0</v>
      </c>
      <c r="G7" s="49">
        <f>IF(INDEX(Data!$I$2:$I$11,MATCH(FINAL!B7,Data!$A$2:$A$11,0))=0,0,INDEX(Data!$I$2:$I$11,MATCH(FINAL!B7,Data!$A$2:$A$11,0)))</f>
        <v>6</v>
      </c>
      <c r="H7" s="52">
        <f>IF(INDEX(Data!$L$2:$L$11,MATCH(FINAL!B7,Data!$A$2:$A$11,0))=0,0,INDEX(Data!$L$2:$L$11,MATCH(FINAL!B7,Data!$A$2:$A$11,0)))</f>
        <v>66</v>
      </c>
      <c r="I7" s="53">
        <f t="shared" si="0"/>
        <v>5</v>
      </c>
      <c r="J7" s="16"/>
    </row>
    <row r="8" spans="1:10" ht="35" customHeight="1" x14ac:dyDescent="0.45">
      <c r="A8" s="54" t="s">
        <v>59</v>
      </c>
      <c r="B8" s="54">
        <v>4</v>
      </c>
      <c r="C8" s="55" t="s">
        <v>51</v>
      </c>
      <c r="D8" s="56" t="s">
        <v>7</v>
      </c>
      <c r="E8" s="55" t="s">
        <v>47</v>
      </c>
      <c r="F8" s="57">
        <f>IFERROR(INDEX(Data!$F$2:$F$11,MATCH(FINAL!B8,Data!$A$2:$A$11,0))/INDEX(Data!$C$2:$C$11,MATCH(FINAL!B8,Data!$A$2:$A$11,0)),0)</f>
        <v>0</v>
      </c>
      <c r="G8" s="55">
        <f>IF(INDEX(Data!$I$2:$I$11,MATCH(FINAL!B8,Data!$A$2:$A$11,0))=0,0,INDEX(Data!$I$2:$I$11,MATCH(FINAL!B8,Data!$A$2:$A$11,0)))</f>
        <v>0</v>
      </c>
      <c r="H8" s="58">
        <f>IF(INDEX(Data!$L$2:$L$11,MATCH(FINAL!B8,Data!$A$2:$A$11,0))=0,0,INDEX(Data!$L$2:$L$11,MATCH(FINAL!B8,Data!$A$2:$A$11,0)))</f>
        <v>88</v>
      </c>
      <c r="I8" s="59">
        <f t="shared" si="0"/>
        <v>6</v>
      </c>
      <c r="J8" s="16"/>
    </row>
    <row r="9" spans="1:10" ht="35" customHeight="1" x14ac:dyDescent="0.45">
      <c r="A9" s="60" t="s">
        <v>60</v>
      </c>
      <c r="B9" s="60">
        <v>5</v>
      </c>
      <c r="C9" s="61" t="s">
        <v>51</v>
      </c>
      <c r="D9" s="62" t="s">
        <v>8</v>
      </c>
      <c r="E9" s="61" t="s">
        <v>47</v>
      </c>
      <c r="F9" s="63">
        <f>IFERROR(INDEX(Data!$F$2:$F$11,MATCH(FINAL!B9,Data!$A$2:$A$11,0))/INDEX(Data!$C$2:$C$11,MATCH(FINAL!B9,Data!$A$2:$A$11,0)),0)</f>
        <v>0</v>
      </c>
      <c r="G9" s="61">
        <f>IF(INDEX(Data!$I$2:$I$11,MATCH(FINAL!B9,Data!$A$2:$A$11,0))=0,0,INDEX(Data!$I$2:$I$11,MATCH(FINAL!B9,Data!$A$2:$A$11,0)))</f>
        <v>0</v>
      </c>
      <c r="H9" s="64">
        <f>IF(INDEX(Data!$L$2:$L$11,MATCH(FINAL!B9,Data!$A$2:$A$11,0))=0,0,INDEX(Data!$L$2:$L$11,MATCH(FINAL!B9,Data!$A$2:$A$11,0)))</f>
        <v>35</v>
      </c>
      <c r="I9" s="65">
        <f t="shared" si="0"/>
        <v>6</v>
      </c>
      <c r="J9" s="16"/>
    </row>
    <row r="10" spans="1:10" ht="35" customHeight="1" x14ac:dyDescent="0.45">
      <c r="A10" s="66" t="s">
        <v>52</v>
      </c>
      <c r="B10" s="67">
        <v>9</v>
      </c>
      <c r="C10" s="68" t="s">
        <v>51</v>
      </c>
      <c r="D10" s="69" t="s">
        <v>12</v>
      </c>
      <c r="E10" s="68" t="s">
        <v>47</v>
      </c>
      <c r="F10" s="70">
        <f>IFERROR(INDEX(Data!$F$2:$F$11,MATCH(FINAL!B10,Data!$A$2:$A$11,0))/INDEX(Data!$C$2:$C$11,MATCH(FINAL!B10,Data!$A$2:$A$11,0)),0)</f>
        <v>0</v>
      </c>
      <c r="G10" s="68">
        <f>IF(INDEX(Data!$I$2:$I$11,MATCH(FINAL!B10,Data!$A$2:$A$11,0))=0,0,INDEX(Data!$I$2:$I$11,MATCH(FINAL!B10,Data!$A$2:$A$11,0)))</f>
        <v>0</v>
      </c>
      <c r="H10" s="71">
        <f>IF(INDEX(Data!$L$2:$L$11,MATCH(FINAL!B10,Data!$A$2:$A$11,0))=0,0,INDEX(Data!$L$2:$L$11,MATCH(FINAL!B10,Data!$A$2:$A$11,0)))</f>
        <v>0</v>
      </c>
      <c r="I10" s="72">
        <f t="shared" si="0"/>
        <v>7</v>
      </c>
      <c r="J10" s="16"/>
    </row>
    <row r="11" spans="1:10" ht="35" customHeight="1" x14ac:dyDescent="0.45">
      <c r="A11" s="73" t="s">
        <v>52</v>
      </c>
      <c r="B11" s="73">
        <v>10</v>
      </c>
      <c r="C11" s="74" t="s">
        <v>51</v>
      </c>
      <c r="D11" s="75" t="s">
        <v>13</v>
      </c>
      <c r="E11" s="74" t="s">
        <v>47</v>
      </c>
      <c r="F11" s="76">
        <f>IFERROR(INDEX(Data!$F$2:$F$11,MATCH(FINAL!B11,Data!$A$2:$A$11,0))/INDEX(Data!$C$2:$C$11,MATCH(FINAL!B11,Data!$A$2:$A$11,0)),0)</f>
        <v>0</v>
      </c>
      <c r="G11" s="74">
        <f>IF(INDEX(Data!$I$2:$I$11,MATCH(FINAL!B11,Data!$A$2:$A$11,0))=0,0,INDEX(Data!$I$2:$I$11,MATCH(FINAL!B11,Data!$A$2:$A$11,0)))</f>
        <v>0</v>
      </c>
      <c r="H11" s="77">
        <f>IF(INDEX(Data!$L$2:$L$11,MATCH(FINAL!B11,Data!$A$2:$A$11,0))=0,0,INDEX(Data!$L$2:$L$11,MATCH(FINAL!B11,Data!$A$2:$A$11,0)))</f>
        <v>0</v>
      </c>
      <c r="I11" s="78">
        <f t="shared" si="0"/>
        <v>7</v>
      </c>
      <c r="J11" s="16"/>
    </row>
    <row r="12" spans="1:10" x14ac:dyDescent="0.45">
      <c r="A12" s="15"/>
      <c r="B12" s="15"/>
      <c r="C12" s="15"/>
      <c r="E12" s="15"/>
      <c r="F12" s="15"/>
      <c r="G12" s="15"/>
      <c r="I12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topLeftCell="A7" zoomScale="80" zoomScaleNormal="80" workbookViewId="0">
      <selection activeCell="B11" sqref="B11"/>
    </sheetView>
  </sheetViews>
  <sheetFormatPr defaultColWidth="8.90625" defaultRowHeight="16.5" x14ac:dyDescent="0.45"/>
  <cols>
    <col min="1" max="1" width="8.90625" style="1"/>
    <col min="2" max="3" width="62.81640625" style="1" customWidth="1"/>
    <col min="4" max="4" width="13.36328125" style="1" customWidth="1"/>
    <col min="5" max="8" width="28.1796875" style="1" customWidth="1"/>
    <col min="9" max="9" width="31" style="1" bestFit="1" customWidth="1"/>
    <col min="10" max="10" width="28.453125" style="1" customWidth="1"/>
    <col min="11" max="11" width="31.453125" style="1" customWidth="1"/>
    <col min="12" max="12" width="43.36328125" style="1" customWidth="1"/>
    <col min="13" max="13" width="60.08984375" style="1" customWidth="1"/>
    <col min="14" max="16384" width="8.90625" style="1"/>
  </cols>
  <sheetData>
    <row r="1" spans="1:13" s="21" customFormat="1" ht="49.5" x14ac:dyDescent="0.45">
      <c r="A1" s="17" t="s">
        <v>66</v>
      </c>
      <c r="B1" s="17" t="s">
        <v>1</v>
      </c>
      <c r="C1" s="17" t="s">
        <v>5</v>
      </c>
      <c r="D1" s="17" t="s">
        <v>0</v>
      </c>
      <c r="E1" s="17" t="s">
        <v>2</v>
      </c>
      <c r="F1" s="17" t="s">
        <v>62</v>
      </c>
      <c r="G1" s="17" t="s">
        <v>45</v>
      </c>
      <c r="H1" s="17" t="s">
        <v>43</v>
      </c>
      <c r="I1" s="18" t="s">
        <v>31</v>
      </c>
      <c r="J1" s="19" t="s">
        <v>21</v>
      </c>
      <c r="K1" s="19" t="s">
        <v>15</v>
      </c>
      <c r="L1" s="19" t="s">
        <v>30</v>
      </c>
      <c r="M1" s="20" t="s">
        <v>32</v>
      </c>
    </row>
    <row r="2" spans="1:13" ht="48" customHeight="1" x14ac:dyDescent="0.45">
      <c r="A2" s="2">
        <v>1</v>
      </c>
      <c r="B2" s="3" t="s">
        <v>3</v>
      </c>
      <c r="C2" s="4">
        <v>3500000</v>
      </c>
      <c r="D2" s="5" t="s">
        <v>14</v>
      </c>
      <c r="E2" s="5"/>
      <c r="F2" s="5"/>
      <c r="H2" s="6" t="s">
        <v>44</v>
      </c>
      <c r="I2" s="7">
        <v>46</v>
      </c>
      <c r="J2" s="8" t="s">
        <v>18</v>
      </c>
      <c r="K2" s="9" t="s">
        <v>16</v>
      </c>
      <c r="L2" s="9">
        <v>70</v>
      </c>
      <c r="M2" s="10"/>
    </row>
    <row r="3" spans="1:13" ht="48" customHeight="1" x14ac:dyDescent="0.45">
      <c r="A3" s="2">
        <v>2</v>
      </c>
      <c r="B3" s="3" t="s">
        <v>4</v>
      </c>
      <c r="C3" s="4">
        <v>3000000</v>
      </c>
      <c r="D3" s="5" t="s">
        <v>14</v>
      </c>
      <c r="E3" s="5"/>
      <c r="F3" s="11">
        <v>250000</v>
      </c>
      <c r="H3" s="5"/>
      <c r="I3" s="7"/>
      <c r="J3" s="8" t="s">
        <v>18</v>
      </c>
      <c r="K3" s="9" t="s">
        <v>16</v>
      </c>
      <c r="L3" s="9">
        <v>68</v>
      </c>
      <c r="M3" s="12" t="s">
        <v>33</v>
      </c>
    </row>
    <row r="4" spans="1:13" ht="48" customHeight="1" x14ac:dyDescent="0.45">
      <c r="A4" s="2">
        <v>3</v>
      </c>
      <c r="B4" s="3" t="s">
        <v>6</v>
      </c>
      <c r="C4" s="4">
        <v>3965000</v>
      </c>
      <c r="D4" s="5"/>
      <c r="E4" s="5" t="s">
        <v>14</v>
      </c>
      <c r="F4" s="5"/>
      <c r="G4" s="6" t="s">
        <v>42</v>
      </c>
      <c r="H4" s="6"/>
      <c r="I4" s="7">
        <v>42</v>
      </c>
      <c r="J4" s="8" t="s">
        <v>18</v>
      </c>
      <c r="K4" s="9" t="s">
        <v>16</v>
      </c>
      <c r="L4" s="9">
        <v>76</v>
      </c>
      <c r="M4" s="12" t="s">
        <v>34</v>
      </c>
    </row>
    <row r="5" spans="1:13" ht="48" customHeight="1" x14ac:dyDescent="0.45">
      <c r="A5" s="2">
        <v>4</v>
      </c>
      <c r="B5" s="3" t="s">
        <v>7</v>
      </c>
      <c r="C5" s="4"/>
      <c r="D5" s="5"/>
      <c r="E5" s="5" t="s">
        <v>14</v>
      </c>
      <c r="F5" s="5"/>
      <c r="G5" s="6" t="s">
        <v>42</v>
      </c>
      <c r="H5" s="6"/>
      <c r="I5" s="7"/>
      <c r="J5" s="8" t="s">
        <v>19</v>
      </c>
      <c r="K5" s="9" t="s">
        <v>16</v>
      </c>
      <c r="L5" s="9">
        <v>88</v>
      </c>
      <c r="M5" s="12" t="s">
        <v>41</v>
      </c>
    </row>
    <row r="6" spans="1:13" ht="48" customHeight="1" x14ac:dyDescent="0.45">
      <c r="A6" s="2">
        <v>5</v>
      </c>
      <c r="B6" s="3" t="s">
        <v>8</v>
      </c>
      <c r="C6" s="4"/>
      <c r="D6" s="5"/>
      <c r="E6" s="5" t="s">
        <v>14</v>
      </c>
      <c r="F6" s="5"/>
      <c r="G6" s="6" t="s">
        <v>42</v>
      </c>
      <c r="H6" s="6"/>
      <c r="I6" s="7"/>
      <c r="J6" s="8" t="s">
        <v>18</v>
      </c>
      <c r="K6" s="9" t="s">
        <v>17</v>
      </c>
      <c r="L6" s="9">
        <v>35</v>
      </c>
      <c r="M6" s="12" t="s">
        <v>40</v>
      </c>
    </row>
    <row r="7" spans="1:13" ht="48" customHeight="1" x14ac:dyDescent="0.45">
      <c r="A7" s="2">
        <v>6</v>
      </c>
      <c r="B7" s="3" t="s">
        <v>9</v>
      </c>
      <c r="C7" s="4">
        <v>10356000</v>
      </c>
      <c r="D7" s="5"/>
      <c r="E7" s="5" t="s">
        <v>14</v>
      </c>
      <c r="F7" s="5"/>
      <c r="G7" s="6" t="s">
        <v>42</v>
      </c>
      <c r="H7" s="6"/>
      <c r="I7" s="7">
        <v>60</v>
      </c>
      <c r="J7" s="8" t="s">
        <v>18</v>
      </c>
      <c r="K7" s="9" t="s">
        <v>16</v>
      </c>
      <c r="L7" s="9">
        <v>102</v>
      </c>
      <c r="M7" s="12" t="s">
        <v>38</v>
      </c>
    </row>
    <row r="8" spans="1:13" ht="48" customHeight="1" x14ac:dyDescent="0.45">
      <c r="A8" s="2">
        <v>7</v>
      </c>
      <c r="B8" s="3" t="s">
        <v>10</v>
      </c>
      <c r="C8" s="4">
        <v>29933000</v>
      </c>
      <c r="D8" s="5"/>
      <c r="E8" s="5" t="s">
        <v>14</v>
      </c>
      <c r="F8" s="5"/>
      <c r="G8" s="6" t="s">
        <v>42</v>
      </c>
      <c r="H8" s="6"/>
      <c r="I8" s="7">
        <v>21</v>
      </c>
      <c r="J8" s="8" t="s">
        <v>18</v>
      </c>
      <c r="K8" s="9" t="s">
        <v>16</v>
      </c>
      <c r="L8" s="9">
        <v>69</v>
      </c>
      <c r="M8" s="12" t="s">
        <v>39</v>
      </c>
    </row>
    <row r="9" spans="1:13" ht="48" customHeight="1" x14ac:dyDescent="0.45">
      <c r="A9" s="2">
        <v>8</v>
      </c>
      <c r="B9" s="3" t="s">
        <v>11</v>
      </c>
      <c r="C9" s="4">
        <v>300000</v>
      </c>
      <c r="D9" s="5"/>
      <c r="E9" s="5" t="s">
        <v>14</v>
      </c>
      <c r="F9" s="5"/>
      <c r="G9" s="6" t="s">
        <v>42</v>
      </c>
      <c r="H9" s="6"/>
      <c r="I9" s="7">
        <v>6</v>
      </c>
      <c r="J9" s="8" t="s">
        <v>18</v>
      </c>
      <c r="K9" s="9" t="s">
        <v>16</v>
      </c>
      <c r="L9" s="9">
        <v>66</v>
      </c>
      <c r="M9" s="12" t="s">
        <v>37</v>
      </c>
    </row>
    <row r="10" spans="1:13" ht="48" customHeight="1" x14ac:dyDescent="0.45">
      <c r="A10" s="2">
        <v>9</v>
      </c>
      <c r="B10" s="3" t="s">
        <v>12</v>
      </c>
      <c r="C10" s="4"/>
      <c r="D10" s="5"/>
      <c r="E10" s="5" t="s">
        <v>14</v>
      </c>
      <c r="F10" s="5"/>
      <c r="G10" s="6" t="s">
        <v>42</v>
      </c>
      <c r="H10" s="6"/>
      <c r="I10" s="7"/>
      <c r="J10" s="8" t="s">
        <v>20</v>
      </c>
      <c r="K10" s="13"/>
      <c r="L10" s="13"/>
      <c r="M10" s="12" t="s">
        <v>36</v>
      </c>
    </row>
    <row r="11" spans="1:13" ht="48" customHeight="1" x14ac:dyDescent="0.45">
      <c r="A11" s="2">
        <v>10</v>
      </c>
      <c r="B11" s="3" t="s">
        <v>13</v>
      </c>
      <c r="C11" s="4"/>
      <c r="D11" s="5"/>
      <c r="E11" s="5" t="s">
        <v>14</v>
      </c>
      <c r="F11" s="5"/>
      <c r="G11" s="6" t="s">
        <v>42</v>
      </c>
      <c r="H11" s="6"/>
      <c r="I11" s="7"/>
      <c r="J11" s="8" t="s">
        <v>20</v>
      </c>
      <c r="K11" s="13"/>
      <c r="L11" s="13"/>
      <c r="M11" s="12" t="s">
        <v>35</v>
      </c>
    </row>
    <row r="12" spans="1:13" ht="33.5" customHeight="1" x14ac:dyDescent="0.45">
      <c r="B12" s="3"/>
      <c r="C12" s="5"/>
      <c r="D12" s="14"/>
      <c r="E12" s="15"/>
      <c r="F12" s="15"/>
      <c r="G12" s="15"/>
      <c r="H12" s="15"/>
      <c r="I12" s="15"/>
      <c r="J12" s="5"/>
      <c r="K12" s="16"/>
    </row>
    <row r="13" spans="1:13" ht="33.5" customHeight="1" x14ac:dyDescent="0.45">
      <c r="B13" s="3"/>
      <c r="C13" s="5"/>
      <c r="D13" s="14"/>
      <c r="E13" s="15"/>
      <c r="F13" s="15"/>
      <c r="G13" s="15"/>
      <c r="H13" s="15"/>
      <c r="I13" s="15"/>
      <c r="J13" s="5"/>
      <c r="K13" s="16"/>
    </row>
    <row r="14" spans="1:13" x14ac:dyDescent="0.45">
      <c r="B14" s="3" t="s">
        <v>25</v>
      </c>
    </row>
    <row r="15" spans="1:13" x14ac:dyDescent="0.45">
      <c r="B15" s="3" t="s">
        <v>22</v>
      </c>
      <c r="C15" s="1" t="s">
        <v>26</v>
      </c>
    </row>
    <row r="16" spans="1:13" x14ac:dyDescent="0.45">
      <c r="B16" s="3" t="s">
        <v>18</v>
      </c>
      <c r="C16" s="1" t="s">
        <v>27</v>
      </c>
    </row>
    <row r="17" spans="2:3" x14ac:dyDescent="0.45">
      <c r="B17" s="3" t="s">
        <v>23</v>
      </c>
      <c r="C17" s="1" t="s">
        <v>28</v>
      </c>
    </row>
    <row r="18" spans="2:3" x14ac:dyDescent="0.45">
      <c r="B18" s="3" t="s">
        <v>24</v>
      </c>
      <c r="C18" s="1" t="s">
        <v>29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22" sqref="A22"/>
    </sheetView>
  </sheetViews>
  <sheetFormatPr defaultColWidth="8.90625" defaultRowHeight="16.5" x14ac:dyDescent="0.45"/>
  <cols>
    <col min="1" max="1" width="99.1796875" style="1" bestFit="1" customWidth="1"/>
    <col min="2" max="2" width="88.453125" style="1" bestFit="1" customWidth="1"/>
    <col min="3" max="16384" width="8.90625" style="1"/>
  </cols>
  <sheetData>
    <row r="1" spans="1:2" x14ac:dyDescent="0.45">
      <c r="A1" s="79" t="s">
        <v>67</v>
      </c>
      <c r="B1" s="80" t="s">
        <v>68</v>
      </c>
    </row>
    <row r="2" spans="1:2" x14ac:dyDescent="0.45">
      <c r="A2" s="79" t="s">
        <v>69</v>
      </c>
      <c r="B2" s="81" t="s">
        <v>70</v>
      </c>
    </row>
    <row r="3" spans="1:2" x14ac:dyDescent="0.45">
      <c r="A3" s="82" t="s">
        <v>72</v>
      </c>
      <c r="B3" s="81" t="s">
        <v>71</v>
      </c>
    </row>
    <row r="4" spans="1:2" x14ac:dyDescent="0.45">
      <c r="A4" s="79" t="s">
        <v>73</v>
      </c>
      <c r="B4" s="81" t="s">
        <v>74</v>
      </c>
    </row>
    <row r="5" spans="1:2" x14ac:dyDescent="0.45">
      <c r="A5" s="79" t="s">
        <v>76</v>
      </c>
      <c r="B5" s="81" t="s">
        <v>75</v>
      </c>
    </row>
  </sheetData>
  <hyperlinks>
    <hyperlink ref="B1" r:id="rId1"/>
    <hyperlink ref="B2" r:id="rId2"/>
    <hyperlink ref="B3" r:id="rId3"/>
    <hyperlink ref="B4" r:id="rId4"/>
    <hyperlink ref="B5" r:id="rId5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FINAL</vt:lpstr>
      <vt:lpstr>Data</vt:lpstr>
      <vt:lpstr>Zroje</vt:lpstr>
    </vt:vector>
  </TitlesOfParts>
  <Company>Ministerstvo hospodárstva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Beckova Jana</dc:creator>
  <cp:lastModifiedBy>Hricisinova Miroslava</cp:lastModifiedBy>
  <dcterms:created xsi:type="dcterms:W3CDTF">2022-01-11T10:05:13Z</dcterms:created>
  <dcterms:modified xsi:type="dcterms:W3CDTF">2022-07-14T10:27:15Z</dcterms:modified>
</cp:coreProperties>
</file>